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Planificación Institucional 2009-2020\EVALUACIONES POA MONTES DE OCA\Evaluaciones POA 2019\INFORME ANUAL 19\"/>
    </mc:Choice>
  </mc:AlternateContent>
  <bookViews>
    <workbookView xWindow="0" yWindow="0" windowWidth="20490" windowHeight="7455" activeTab="3"/>
  </bookViews>
  <sheets>
    <sheet name="INVERSIÓN RED VIAL" sheetId="6" r:id="rId1"/>
    <sheet name="DETALLE DE ACERAS" sheetId="7" r:id="rId2"/>
    <sheet name="DETALLE CALLES" sheetId="8" r:id="rId3"/>
    <sheet name="INFRAESTRUCTURA COMUNAL" sheetId="9"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3" i="9" l="1"/>
  <c r="D62" i="9" l="1"/>
  <c r="C62" i="9"/>
  <c r="B62" i="9"/>
  <c r="B42" i="9"/>
  <c r="C42" i="9"/>
  <c r="D42" i="9"/>
  <c r="B31" i="9"/>
  <c r="D31" i="9"/>
  <c r="C31" i="9"/>
  <c r="D68" i="9"/>
  <c r="D72" i="9" s="1"/>
  <c r="C68" i="9"/>
  <c r="C72" i="9" s="1"/>
  <c r="B68" i="9"/>
  <c r="B72" i="9" s="1"/>
  <c r="D18" i="9"/>
  <c r="D70" i="9" s="1"/>
  <c r="C18" i="9"/>
  <c r="D51" i="9"/>
  <c r="C51" i="9"/>
  <c r="B51" i="9"/>
  <c r="A80" i="9"/>
  <c r="B66" i="9"/>
  <c r="B18" i="9" s="1"/>
  <c r="B71" i="9" s="1"/>
  <c r="D5" i="6"/>
  <c r="C5" i="6"/>
  <c r="B5" i="6"/>
  <c r="E106" i="8"/>
  <c r="D106" i="8"/>
  <c r="E105" i="8"/>
  <c r="E104" i="8"/>
  <c r="E103" i="8"/>
  <c r="E102" i="8"/>
  <c r="E101" i="8"/>
  <c r="E100" i="8"/>
  <c r="E99" i="8"/>
  <c r="E98" i="8"/>
  <c r="E20" i="8"/>
  <c r="E17" i="8"/>
  <c r="E9" i="8"/>
  <c r="E8" i="8"/>
  <c r="E6" i="8"/>
  <c r="E5" i="8"/>
  <c r="E4" i="8"/>
  <c r="E13" i="8" s="1"/>
  <c r="C71" i="9" l="1"/>
  <c r="D71" i="9"/>
  <c r="D73" i="9" s="1"/>
  <c r="E42" i="9"/>
  <c r="B70" i="9"/>
  <c r="B73" i="9" s="1"/>
  <c r="E51" i="9"/>
  <c r="E18" i="9"/>
  <c r="C70" i="9"/>
  <c r="E31" i="9"/>
  <c r="E68" i="9"/>
  <c r="E62" i="9"/>
  <c r="D6" i="7"/>
  <c r="C6" i="7"/>
  <c r="B6" i="7"/>
  <c r="C73" i="9" l="1"/>
</calcChain>
</file>

<file path=xl/sharedStrings.xml><?xml version="1.0" encoding="utf-8"?>
<sst xmlns="http://schemas.openxmlformats.org/spreadsheetml/2006/main" count="477" uniqueCount="221">
  <si>
    <t>PROYECTO</t>
  </si>
  <si>
    <t>MONTO EJECUTADO</t>
  </si>
  <si>
    <t>MONTO ASIGNADO</t>
  </si>
  <si>
    <t>ejecutada al 100%</t>
  </si>
  <si>
    <t>por finalizar</t>
  </si>
  <si>
    <t>en ejecución 0%</t>
  </si>
  <si>
    <t>en etapa previa de especificaciones</t>
  </si>
  <si>
    <t>parcialmente ejecutada</t>
  </si>
  <si>
    <t>en etapa de contratación</t>
  </si>
  <si>
    <t>Ejecutadas</t>
  </si>
  <si>
    <t>Por finalizar</t>
  </si>
  <si>
    <t>Parcialmente ejecutada</t>
  </si>
  <si>
    <t>Etapa de contratación</t>
  </si>
  <si>
    <t>Etapa previa de especificaciones</t>
  </si>
  <si>
    <t>Sin ejecución</t>
  </si>
  <si>
    <t>EN COMPROMISO PRESUPUESTARIO</t>
  </si>
  <si>
    <t>Obras de mitigación para la prevención de  riesgos  y obras correctivas que respondan a  situaciones de emergencias locales.</t>
  </si>
  <si>
    <t>Ejecutar el proyecto de construcción de aceras accesibles, reparación de puente y construcción de puente peatonal en Betania, distrito Mercedes.</t>
  </si>
  <si>
    <t>Realizar el Proyecto integral Pro mejora de parques: Parque Guaymí y Parque para perros Buenos Aires, distrito Mercedes.</t>
  </si>
  <si>
    <t>Realizar las obras de mejora a las áreas comunes e instalar equipos de acondicionamiento físicoen el Liceo Anastasio Alfaro, distrito Mercedes.</t>
  </si>
  <si>
    <t>Realizar las obras de recuperación y remodelación del Parque de juegos Urbanización Vista Cedral, distrito Sabanilla.</t>
  </si>
  <si>
    <t>Realizar obras de mejoras en las áreas comunes de la Urbanización La Familia, distrito Sabanilla.</t>
  </si>
  <si>
    <t>Ejecutar el proyecto de circuito de recorrido e islas de arborización en el Parque del Residencial Ana María Guardia, distrito Sabanilla.</t>
  </si>
  <si>
    <t>Realizar las obras de mejora requeridas en el parque oeste de la Urbanización La Maravilla, distrito Sabanilla.</t>
  </si>
  <si>
    <t>Realizar la construcción de aceras, cordón y caño y obras conexas en el cantón (13millones corresponden a Presupuestos Participativos del distrito San Rafael)</t>
  </si>
  <si>
    <t xml:space="preserve">ALMACEN MUNICIPAL </t>
  </si>
  <si>
    <t>Ejecutar las obras de estabilización del  margen quebrada El Cas, parque La  Marsella, Ana María Guardia y Prado</t>
  </si>
  <si>
    <t>Construcción cordón de caño, aceras y obras conexas para el acuerdo tomado en SO# 116-2018, art 14,2 del 16 de julio 2018, del cantón</t>
  </si>
  <si>
    <t>Ampliación colector pluvial Dante Alighieri de forma integral con la Construcción de aceras</t>
  </si>
  <si>
    <t>Mejorar la infraestructura del gimnasio del Centro de Educación Betania, distrito Mercedes</t>
  </si>
  <si>
    <t xml:space="preserve">Realizar la iluminación y obras conexas en el parque El Higuerón </t>
  </si>
  <si>
    <t>Ejecutar el proyecto de accesibilidad en el  parque Los Profesores, Mercedes</t>
  </si>
  <si>
    <t>Ejecutar el proyecto de instalaciones  deportivas y recreativas para el  Parque residencial Guaymi, DM</t>
  </si>
  <si>
    <t>Adquirir e instalar un juego infantil para el CECUDI</t>
  </si>
  <si>
    <t>Mejoras estéticas en el parque   Perez Pinto,  Barrio San Gerardo</t>
  </si>
  <si>
    <t>Instalación de bebederos en Parque Vargas Araya</t>
  </si>
  <si>
    <t>Remodelación Parque La Maravilla</t>
  </si>
  <si>
    <t>Remodelación del Parque El Pinar</t>
  </si>
  <si>
    <t>Remodelación del Parque las Azaleas</t>
  </si>
  <si>
    <t>Pavimentación del espaldón de calle central de San Rafael de Montes de Oca</t>
  </si>
  <si>
    <t>Aceras Manolo Amador</t>
  </si>
  <si>
    <t xml:space="preserve">Aceras Juan Gabriel </t>
  </si>
  <si>
    <t>Realizar acondicionamiento  para el Centro de la Cultura " La Mazorca" de Montes de Oca.</t>
  </si>
  <si>
    <t>Levantamiento de tapas de pozos</t>
  </si>
  <si>
    <t>TOTAL</t>
  </si>
  <si>
    <t>Distrito</t>
  </si>
  <si>
    <t>Barrio/ Nombre de la calle</t>
  </si>
  <si>
    <t>Tipo de Obra</t>
  </si>
  <si>
    <t>long</t>
  </si>
  <si>
    <t>Monto invertido
(colones)</t>
  </si>
  <si>
    <t>San Pedro</t>
  </si>
  <si>
    <t>Demarcación horizontal y señalización vertical</t>
  </si>
  <si>
    <t>manteniento rutinario</t>
  </si>
  <si>
    <t>Mercedes</t>
  </si>
  <si>
    <t>Sabanilla</t>
  </si>
  <si>
    <t>San Rafael</t>
  </si>
  <si>
    <t>Mantenimiento rutinario</t>
  </si>
  <si>
    <t>varios</t>
  </si>
  <si>
    <t>sectores varios del cantón /demarcación</t>
  </si>
  <si>
    <t>señalización</t>
  </si>
  <si>
    <t>barrio Los Yoses / demarcación</t>
  </si>
  <si>
    <t>Calle Galletas Pituca - Universidad Latina</t>
  </si>
  <si>
    <t>Rehabilitación</t>
  </si>
  <si>
    <t>Barrio González Flores - calle sin salida</t>
  </si>
  <si>
    <t>Calle La Cartaga</t>
  </si>
  <si>
    <t>Paso Hondo - Subestación CNFL a Preescolar Montesori</t>
  </si>
  <si>
    <t>Calle La Armonía</t>
  </si>
  <si>
    <t>de la esquina noroeste del parque a la entrada a Luciana</t>
  </si>
  <si>
    <t>calle del Salón Comunal de San Marino</t>
  </si>
  <si>
    <t>bacheo Resdencial La Maravilla (colocación de tubería pluvial)</t>
  </si>
  <si>
    <t>Calle El Pizote</t>
  </si>
  <si>
    <t>bacheo y construcción de reductores de velocidad</t>
  </si>
  <si>
    <t>calle Surroca</t>
  </si>
  <si>
    <t>Vargas Araya, calle entre Soda El Sauce al Super La Despencita</t>
  </si>
  <si>
    <t>sector urbano, calles contiguas a Fundevi (avenida 1)</t>
  </si>
  <si>
    <t>urbanización Gazel, calle Concordia</t>
  </si>
  <si>
    <t>urbanización Carmiol 2</t>
  </si>
  <si>
    <t>completar carpeta al costado oeste del Colegio JJ Vargas Calvo</t>
  </si>
  <si>
    <t>completar carpeta frente a Fábrica AMPO en calle Siles</t>
  </si>
  <si>
    <t>calle 83 Lourdes (calle frente Ebais Lourdes)</t>
  </si>
  <si>
    <t>calle A Alma Máter</t>
  </si>
  <si>
    <t>calle Cementerio</t>
  </si>
  <si>
    <t>calle Cachos</t>
  </si>
  <si>
    <t>Urbanización Collados del Este</t>
  </si>
  <si>
    <t>Calle 3</t>
  </si>
  <si>
    <t>Calle Garros</t>
  </si>
  <si>
    <t>Costado norte y oeste del parque Kennedy</t>
  </si>
  <si>
    <t>Calle 59 y Avenida 20, Barrio San Gerardo</t>
  </si>
  <si>
    <t>Los Yoses, alrededores Iglesia de Fátima</t>
  </si>
  <si>
    <t xml:space="preserve">Los Yoses, sector oeste </t>
  </si>
  <si>
    <t>barrio Sinaí</t>
  </si>
  <si>
    <t>Mantenimiento Rutinario</t>
  </si>
  <si>
    <t>Villa Tulín</t>
  </si>
  <si>
    <t>varios sectores del cantón</t>
  </si>
  <si>
    <t>urbanización Las Higuerilllas</t>
  </si>
  <si>
    <t>bacheo formal</t>
  </si>
  <si>
    <t>entrada barrio Sinaí</t>
  </si>
  <si>
    <t>urbanización La Maravilla</t>
  </si>
  <si>
    <t>costado norte Colegio de Cedros</t>
  </si>
  <si>
    <t>Marsella</t>
  </si>
  <si>
    <t>Calle principal de Cedral</t>
  </si>
  <si>
    <t>calle ancha de Cedros</t>
  </si>
  <si>
    <t>calle Masís, frente Librería Segura</t>
  </si>
  <si>
    <t>calle El Chorro</t>
  </si>
  <si>
    <t>residencial Lugano</t>
  </si>
  <si>
    <t>urbanización Collados del Este</t>
  </si>
  <si>
    <t>urbanización Gazel</t>
  </si>
  <si>
    <t>calle Feria del Agricultor, Vargas Araya</t>
  </si>
  <si>
    <t>entrada a Cedral 2</t>
  </si>
  <si>
    <t>Ruta Nacional 202, frente a Condominio Terrazas del Este</t>
  </si>
  <si>
    <t>Ruta Nacional 202, entrada a Salitrillos</t>
  </si>
  <si>
    <t>esquinasureste parque Vargas Araya</t>
  </si>
  <si>
    <t>costado norte puente de Salitrillos</t>
  </si>
  <si>
    <t>barrio Pinto, Roosevelt, La Granja, sector Oriente</t>
  </si>
  <si>
    <t>barrio Los Yoses, calle 31</t>
  </si>
  <si>
    <t>barrio Fuentes</t>
  </si>
  <si>
    <t>Ruta 2 - bacheo de zanja colocación de tanque de retención frente Mall San Pedro</t>
  </si>
  <si>
    <t>Calle Neverman</t>
  </si>
  <si>
    <t>construcción de reductor de velocidad</t>
  </si>
  <si>
    <t>Residencial Granadilla</t>
  </si>
  <si>
    <t>Ruta 202, parada de buses frente al Mall San Pedro</t>
  </si>
  <si>
    <t>carpeta</t>
  </si>
  <si>
    <t>entrada Almacén Municipal</t>
  </si>
  <si>
    <t>bacheo</t>
  </si>
  <si>
    <t>Mansiones</t>
  </si>
  <si>
    <t>Calle Mansiones  - Karpinsky</t>
  </si>
  <si>
    <t>Calle Cementerio</t>
  </si>
  <si>
    <t>Calle ancha Cedros</t>
  </si>
  <si>
    <t>Calle La Unión</t>
  </si>
  <si>
    <t>calle principal Alfred Nobel</t>
  </si>
  <si>
    <t>Senderos del Bosque</t>
  </si>
  <si>
    <t>Calle acceso a Urbanización Europa</t>
  </si>
  <si>
    <t>calle principal residencial Los Rosales</t>
  </si>
  <si>
    <t>calle El Níspero</t>
  </si>
  <si>
    <t>Avenida 21A y Calle 47, Betania</t>
  </si>
  <si>
    <t>Avenida 19, Betania</t>
  </si>
  <si>
    <t>Calle La Españolita</t>
  </si>
  <si>
    <t>Calle Surroca</t>
  </si>
  <si>
    <t>costado oeste del IAFA</t>
  </si>
  <si>
    <t>calle 61 barrio Pinto</t>
  </si>
  <si>
    <t>calle 53 barrio Roosevelt</t>
  </si>
  <si>
    <t>Urbanización Maruz - Residencial El Roble</t>
  </si>
  <si>
    <t>sello</t>
  </si>
  <si>
    <t>Residencial Enmanuel</t>
  </si>
  <si>
    <t>Urbanización San Marino</t>
  </si>
  <si>
    <t>calle Surroca - calle Masís - costado norte y sur parque Vargas Araya</t>
  </si>
  <si>
    <t>calle Siles y límite cantonal con Freses</t>
  </si>
  <si>
    <t>Roosevelt - La Granja - barrio San Gerardo</t>
  </si>
  <si>
    <t>Los Yoses</t>
  </si>
  <si>
    <t>barrio Dent</t>
  </si>
  <si>
    <t>calle Rivera - Residencial Sol del Este</t>
  </si>
  <si>
    <t xml:space="preserve">Ejecutar proyectos integrales de intervención y señalización en la red vial cantonal </t>
  </si>
  <si>
    <t>Construcción de aceras, cordón y caño y obras conexas</t>
  </si>
  <si>
    <t>Inventario de la Red vial cantonal</t>
  </si>
  <si>
    <t>OBRAS CANTONALES</t>
  </si>
  <si>
    <t>PRESUPUESTO PARTICIPATIVO</t>
  </si>
  <si>
    <t>SAN PEDRO</t>
  </si>
  <si>
    <t>SAN RAFAEL</t>
  </si>
  <si>
    <t>MERCEDES</t>
  </si>
  <si>
    <t>SABANILLA</t>
  </si>
  <si>
    <t>Atención de  necesidades de  mantenimiento, reparación y construcción de la infraestructura del  sistema  pluvial  del cantón  durante el año 2019</t>
  </si>
  <si>
    <t>Al menos 15 intervenciones que respondan a las necesidades de infraestructura pública del cantón para  garantizar la igualdad de oportunidades a personas con discapacidad.</t>
  </si>
  <si>
    <t>Mantenimiento preventivo del mobiliario urbano instalado por la Municipalidad en los parques del cantón.</t>
  </si>
  <si>
    <t>Proyecto Construcción de Piscina Cantonal.</t>
  </si>
  <si>
    <t>ESTADO</t>
  </si>
  <si>
    <t>Se intervino según las necesidades presentadas con alquiler de maquinaria, en: limpieza de cause en quebrada Sabanilla yreparación de muro de gaviones, limpieza de calzada en calle El Pizote, El Cerrito y Calle Azar y cambio de tubería en quebrada Calle Azahar.</t>
  </si>
  <si>
    <t xml:space="preserve">Algunas de las acciones ejecutadas en accesibilidad son la parada de buses en Los Yoses (Arenas), parada de buses en Mansiones, el Parque Sol del Este y la Intersección bulevar Dent (frente antigua Hyundai). </t>
  </si>
  <si>
    <t>Se ejecutaron un total de 30 intervenciones, tales como colocación de tapas e instalación de tuberías.</t>
  </si>
  <si>
    <t xml:space="preserve">Los parques intervenidos fueron: Los Rosales I, Maravilla Oeste, Ana María Guardia, La Marsella, Collados del Este, Villas Tulin, Buenos Aires, Alma Mater calle B y C, Miravalles, El Roble, Sol del Este, Alfred Nobel, Calle Quirós, Plaza Máximo Fernández, Dent y Barrio Pinto. </t>
  </si>
  <si>
    <t>El proceso de contratación fue realizado en dos ocasiones, sin embargo, el mismo fue declarado infructuoso, dado que las ofertas superaban los recursos asignados al proyecto. Se incluirán los recursos en el Primer Presupuesto Extraordinario 2020.</t>
  </si>
  <si>
    <t>Ejecutada la obra y ya en uso al 100% las instalaciones.</t>
  </si>
  <si>
    <t>Se realizó el proceso de contratación requerido, sin embargo, la adjudicación fue apelada, y resultó infructuosa. Se presupuestarán nuevamente los recursos en el I Extraordinario 2020.</t>
  </si>
  <si>
    <t>Se realizó el proceso de adjudicación y se tiene un avance de las obras del 50% al momento de evaluación.</t>
  </si>
  <si>
    <t>Los recursos para esta meta se incluyeron en la Licitación 2019LN-000004-000340001, misma que quedó adjudicada y a la espera de notificación de contrato.</t>
  </si>
  <si>
    <t xml:space="preserve">Se realizó el proceso de adjudicación y se tiene un avance de las obras del 50% </t>
  </si>
  <si>
    <t>Obra finalizada y recibida a satisfacción.</t>
  </si>
  <si>
    <t>Se realizó el proceso de adjudicación y se tiene un avance de las obras del 50%</t>
  </si>
  <si>
    <t>Nomenclatura parque ROOSEVELT</t>
  </si>
  <si>
    <t>En ejecución</t>
  </si>
  <si>
    <t>Se determinó que no era viable, debido a que las estructuras a remodelar se encuentran en muy mal estado. El departamento de Obras informó al Concejo de distrito el estado del proyecto y propuso la modificación, sin variar el objeto de remodelación, realizando la demolición de las estructuras existentes y después la construcción de aulas. El Concejo de distrito accedió a la propuesta. Se está a la espera de la asignación de una cuadrilla para iniciar las obras de demolición.</t>
  </si>
  <si>
    <t>Ejecutada y recibida a satisfacción.</t>
  </si>
  <si>
    <t>Programa Cultural San Pedro</t>
  </si>
  <si>
    <t>Se realizaron en coordinación con el Concejo de distrito San Pedro una serie de presentaciones culturales en las escuelas y parques del Distrito de San Pedro, con participación de niños y niñas con edades entre los 5 y 16 años</t>
  </si>
  <si>
    <t>Obras contratadas y ejecución, con un avance del 70%.</t>
  </si>
  <si>
    <t>Alquiler de equipo para actividades culturales</t>
  </si>
  <si>
    <t>Se realizó un proceso de inscripción para que las comunidades del distrito de San Pedro pudieran participar en la proyección de películas para sus espacios públicos, una vez finalizado este proceso se realizó la contratación del equipo y ejecutaron las proyecciones de cine en las comunidades i</t>
  </si>
  <si>
    <t>Obra ejecutada y recibida a satisfacción.</t>
  </si>
  <si>
    <t>Obras contratadas y ejecución, con un avance del 50%.</t>
  </si>
  <si>
    <t xml:space="preserve">Ejecutar el proyecto de remodelación del espacio físico del Salón de Alcohólicos Anónimos (antiguo Centro de acopio), </t>
  </si>
  <si>
    <t>Realizar el proyecto de construcción de un quiosco en área del parque N°4 la Urbanización Alfred Nobel</t>
  </si>
  <si>
    <t>Realizar las obras para la recuperación drl área comunal del Residencial Sol del Este y Calle Díaz</t>
  </si>
  <si>
    <t>Ejecutar las obras de restauración del parque de la Urbanización Rosemary Karpinsky</t>
  </si>
  <si>
    <t>Realizar la construcción de un área  techada entre el pabellón dos y el comedor escolar de la Escuela  Inglaterra</t>
  </si>
  <si>
    <t>Realizar las obras de mejora al Centro Comunal y Cultural Barrio Pinto</t>
  </si>
  <si>
    <t>Ejecutar la reparación del cielo raso en el Salón Comunal Barrio Saprissa, Calle Quirós</t>
  </si>
  <si>
    <t>Ejecutar el proyecto de recuperación del parque en la Urbanización Barrio Dent "Parque Los Negritos"</t>
  </si>
  <si>
    <t>Ejecutar el proyecto de remodelación del  parque Nadori</t>
  </si>
  <si>
    <t>Se realizó el proceso de contratación 2019CD-000095-000340001, el cual dio inicio recientemente con un avance del 10% en las obras.</t>
  </si>
  <si>
    <t>Obras finalizadas y recibidas a satisfacción</t>
  </si>
  <si>
    <t>Obra ejecutada y recibida a satisfacción</t>
  </si>
  <si>
    <t xml:space="preserve">Programa Sabanilla Cultural. </t>
  </si>
  <si>
    <t>Se ejecutó al 100% el programa cultural definido para el distrito, y se contó con una participación de al menos 1000 personas de todas las edades.</t>
  </si>
  <si>
    <t>PROYECTOS NO EJECUTADOS</t>
  </si>
  <si>
    <t>TOTAL PP</t>
  </si>
  <si>
    <t>TOTAL DE INVERSIÓN OBRAS</t>
  </si>
  <si>
    <t xml:space="preserve">Obras de mejora a la plaza Máximo Fernández (Plaza Roosevelt) </t>
  </si>
  <si>
    <t>Se realizó la contratación quedando debidamente adjudicada al cierre del año</t>
  </si>
  <si>
    <t>Obras de renovación de la cancha de futbol del Liceo José Joaquín Vargas Calvo</t>
  </si>
  <si>
    <t>Se presentó un informe técnico del departamento de Obra con número de oficio DPU-OGV-252-08-2019, en el cual se detallan las razones técnicas por las cuales las obras requeridas no se pueden realizar, por cuantos estas superan el monto asignado a esta partida específica</t>
  </si>
  <si>
    <t xml:space="preserve">Adquirir e instalar máquinas de ejercicios en el área recreativa de la comunidad de la Europa </t>
  </si>
  <si>
    <t>Obras ejecutadas y recibidas a satisfacción.</t>
  </si>
  <si>
    <t xml:space="preserve">Instalar sistema de seguridad comunitaria en el Residencial Sol del Este, Calle Díaz y Caserío Los Fonseca </t>
  </si>
  <si>
    <t>Instalaciones ejecutadas y recibidas a satisfacción.</t>
  </si>
  <si>
    <t>Obras de cambio de zinc y cerchas del edificio de las instalaciones del centro infantil (CENCINAI) y obras varias</t>
  </si>
  <si>
    <t>Se presentó un informe técnico del departamento de Obra con número de oficio DPU-OGV-055-02-2019, en el cual se detallan las razones técnicas por las cuales las obras requeridas no se pueden realizar, y se emite la recomendación de demoler y construir un nuevo edificio</t>
  </si>
  <si>
    <t xml:space="preserve">Crear el área de juegos infantiles del parque ecológico del Residencial Ana María Guardia </t>
  </si>
  <si>
    <t>Se realizó la contratación quedando debidamente adjudicada al cierre del año.</t>
  </si>
  <si>
    <t>Se realizó el proceso de contratación de los equipos requeridos por la Cruz Roja, únicamente uno de los equipos no fue ofertado por ninguna empresa, queda pendiente la entrega</t>
  </si>
  <si>
    <t>Compra de equipo médico y equipo básico y antropométrico para la Cruz Roja de Montes de Oca</t>
  </si>
  <si>
    <t>TOTAL OCANTONALES</t>
  </si>
  <si>
    <t>TOTAL NO EJECUTADO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</si>
</sst>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 #,##0.00\ _€_-;\-* #,##0.00\ _€_-;_-* &quot;-&quot;??\ _€_-;_-@_-"/>
    <numFmt numFmtId="165" formatCode="&quot;₡&quot;#,##0.00"/>
    <numFmt numFmtId="166" formatCode="dd/mm/yyyy;@"/>
  </numFmts>
  <fonts count="15" x14ac:knownFonts="1">
    <font>
      <sz val="11"/>
      <color theme="1"/>
      <name val="Calibri"/>
      <family val="2"/>
      <scheme val="minor"/>
    </font>
    <font>
      <sz val="11"/>
      <color theme="1"/>
      <name val="Calibri"/>
      <family val="2"/>
      <scheme val="minor"/>
    </font>
    <font>
      <sz val="10"/>
      <name val="Arial"/>
      <family val="2"/>
    </font>
    <font>
      <sz val="10"/>
      <color theme="1"/>
      <name val="Titillium"/>
      <family val="3"/>
    </font>
    <font>
      <sz val="10"/>
      <color theme="1"/>
      <name val="Calibri"/>
      <family val="2"/>
      <scheme val="minor"/>
    </font>
    <font>
      <sz val="10"/>
      <name val="Titillium"/>
      <family val="3"/>
    </font>
    <font>
      <b/>
      <sz val="10"/>
      <color theme="1"/>
      <name val="Titillium"/>
      <family val="3"/>
    </font>
    <font>
      <b/>
      <sz val="10"/>
      <name val="Titillium"/>
      <family val="3"/>
    </font>
    <font>
      <b/>
      <sz val="9"/>
      <name val="Titillium"/>
      <family val="3"/>
    </font>
    <font>
      <sz val="9"/>
      <name val="Titillium"/>
      <family val="3"/>
    </font>
    <font>
      <sz val="9"/>
      <color rgb="FF000000"/>
      <name val="Titillium"/>
      <family val="3"/>
    </font>
    <font>
      <b/>
      <sz val="9"/>
      <color rgb="FF000000"/>
      <name val="Titillium"/>
      <family val="3"/>
    </font>
    <font>
      <b/>
      <sz val="9"/>
      <color theme="1"/>
      <name val="Titillium"/>
      <family val="3"/>
    </font>
    <font>
      <sz val="9"/>
      <color theme="1"/>
      <name val="Titillium"/>
      <family val="3"/>
    </font>
    <font>
      <sz val="9"/>
      <color theme="0"/>
      <name val="Titillium"/>
      <family val="3"/>
    </font>
  </fonts>
  <fills count="13">
    <fill>
      <patternFill patternType="none"/>
    </fill>
    <fill>
      <patternFill patternType="gray125"/>
    </fill>
    <fill>
      <patternFill patternType="solid">
        <fgColor theme="2" tint="-0.249977111117893"/>
        <bgColor indexed="64"/>
      </patternFill>
    </fill>
    <fill>
      <patternFill patternType="solid">
        <fgColor rgb="FFFFFF00"/>
        <bgColor indexed="64"/>
      </patternFill>
    </fill>
    <fill>
      <patternFill patternType="solid">
        <fgColor theme="2"/>
        <bgColor indexed="64"/>
      </patternFill>
    </fill>
    <fill>
      <patternFill patternType="solid">
        <fgColor theme="2" tint="-0.249977111117893"/>
        <bgColor rgb="FFEFEFEF"/>
      </patternFill>
    </fill>
    <fill>
      <patternFill patternType="solid">
        <fgColor theme="1" tint="0.499984740745262"/>
        <bgColor indexed="64"/>
      </patternFill>
    </fill>
    <fill>
      <patternFill patternType="solid">
        <fgColor rgb="FFA568D2"/>
        <bgColor indexed="64"/>
      </patternFill>
    </fill>
    <fill>
      <patternFill patternType="solid">
        <fgColor rgb="FFFFB7B7"/>
        <bgColor indexed="64"/>
      </patternFill>
    </fill>
    <fill>
      <patternFill patternType="solid">
        <fgColor rgb="FFF2F2F2"/>
        <bgColor indexed="64"/>
      </patternFill>
    </fill>
    <fill>
      <patternFill patternType="solid">
        <fgColor rgb="FF00B0F0"/>
        <bgColor indexed="64"/>
      </patternFill>
    </fill>
    <fill>
      <patternFill patternType="solid">
        <fgColor rgb="FF92D050"/>
        <bgColor indexed="64"/>
      </patternFill>
    </fill>
    <fill>
      <patternFill patternType="solid">
        <fgColor rgb="FFF25E4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cellStyleXfs>
  <cellXfs count="147">
    <xf numFmtId="0" fontId="0" fillId="0" borderId="0" xfId="0"/>
    <xf numFmtId="0" fontId="3" fillId="0" borderId="0" xfId="0" applyFont="1"/>
    <xf numFmtId="0" fontId="2" fillId="0" borderId="1" xfId="0" applyFont="1" applyFill="1" applyBorder="1" applyAlignment="1" applyProtection="1">
      <alignment horizontal="justify" vertical="top"/>
      <protection locked="0"/>
    </xf>
    <xf numFmtId="164" fontId="2" fillId="0" borderId="1" xfId="1" applyFont="1" applyFill="1" applyBorder="1" applyAlignment="1" applyProtection="1">
      <alignment horizontal="right" vertical="center"/>
      <protection locked="0"/>
    </xf>
    <xf numFmtId="0" fontId="5" fillId="0" borderId="1" xfId="0" applyFont="1" applyFill="1" applyBorder="1" applyAlignment="1" applyProtection="1">
      <alignment horizontal="justify" vertical="top"/>
      <protection locked="0"/>
    </xf>
    <xf numFmtId="164" fontId="5" fillId="0" borderId="1" xfId="1" applyFont="1" applyFill="1" applyBorder="1" applyAlignment="1" applyProtection="1">
      <alignment horizontal="right" vertical="center"/>
      <protection locked="0"/>
    </xf>
    <xf numFmtId="0" fontId="7" fillId="0" borderId="1" xfId="0" applyFont="1" applyFill="1" applyBorder="1" applyAlignment="1">
      <alignment horizontal="left" vertical="top" wrapText="1"/>
    </xf>
    <xf numFmtId="164" fontId="7" fillId="0" borderId="1" xfId="1" applyFont="1" applyFill="1" applyBorder="1" applyAlignment="1">
      <alignment horizontal="left" vertical="top" wrapText="1"/>
    </xf>
    <xf numFmtId="0" fontId="6" fillId="0" borderId="1" xfId="0" applyFont="1" applyBorder="1"/>
    <xf numFmtId="164" fontId="6" fillId="0" borderId="1" xfId="0" applyNumberFormat="1" applyFont="1" applyBorder="1"/>
    <xf numFmtId="0" fontId="4" fillId="0" borderId="0" xfId="0" applyFont="1" applyFill="1"/>
    <xf numFmtId="164" fontId="5" fillId="0" borderId="1" xfId="1" applyFont="1" applyFill="1" applyBorder="1" applyAlignment="1" applyProtection="1">
      <alignment horizontal="left" vertical="top"/>
      <protection locked="0"/>
    </xf>
    <xf numFmtId="0" fontId="0" fillId="0" borderId="0" xfId="0" applyFont="1" applyAlignment="1"/>
    <xf numFmtId="0" fontId="8" fillId="5" borderId="10" xfId="0" applyFont="1" applyFill="1" applyBorder="1" applyAlignment="1">
      <alignment horizontal="left" vertical="top"/>
    </xf>
    <xf numFmtId="0" fontId="8" fillId="5" borderId="13" xfId="0" applyFont="1" applyFill="1" applyBorder="1" applyAlignment="1">
      <alignment horizontal="left" vertical="top" wrapText="1"/>
    </xf>
    <xf numFmtId="0" fontId="8" fillId="5" borderId="13" xfId="0" applyFont="1" applyFill="1" applyBorder="1" applyAlignment="1">
      <alignment horizontal="left" vertical="top"/>
    </xf>
    <xf numFmtId="0" fontId="8" fillId="5" borderId="11" xfId="0" applyFont="1" applyFill="1" applyBorder="1" applyAlignment="1">
      <alignment horizontal="left" vertical="top" wrapText="1"/>
    </xf>
    <xf numFmtId="0" fontId="9" fillId="0" borderId="8" xfId="0" applyFont="1" applyBorder="1" applyAlignment="1">
      <alignment horizontal="left" vertical="top"/>
    </xf>
    <xf numFmtId="0" fontId="9" fillId="0" borderId="14" xfId="0" applyFont="1" applyBorder="1" applyAlignment="1">
      <alignment horizontal="left" vertical="top" wrapText="1"/>
    </xf>
    <xf numFmtId="0" fontId="9" fillId="0" borderId="14" xfId="0" applyFont="1" applyBorder="1" applyAlignment="1">
      <alignment horizontal="left" vertical="top"/>
    </xf>
    <xf numFmtId="165" fontId="9" fillId="0" borderId="9" xfId="0" applyNumberFormat="1" applyFont="1" applyBorder="1" applyAlignment="1">
      <alignment horizontal="left" vertical="top"/>
    </xf>
    <xf numFmtId="0" fontId="9" fillId="0" borderId="3" xfId="0" applyFont="1" applyBorder="1" applyAlignment="1">
      <alignment horizontal="left" vertical="top"/>
    </xf>
    <xf numFmtId="0" fontId="9" fillId="0" borderId="1" xfId="0" applyFont="1" applyBorder="1" applyAlignment="1">
      <alignment horizontal="left" vertical="top" wrapText="1"/>
    </xf>
    <xf numFmtId="0" fontId="9" fillId="0" borderId="1" xfId="0" applyFont="1" applyBorder="1" applyAlignment="1">
      <alignment horizontal="left" vertical="top"/>
    </xf>
    <xf numFmtId="165" fontId="9" fillId="0" borderId="4" xfId="0" applyNumberFormat="1" applyFont="1" applyBorder="1" applyAlignment="1">
      <alignment horizontal="left" vertical="top"/>
    </xf>
    <xf numFmtId="0" fontId="9" fillId="0" borderId="3" xfId="0" applyFont="1" applyFill="1" applyBorder="1" applyAlignment="1">
      <alignment horizontal="left" vertical="top"/>
    </xf>
    <xf numFmtId="0" fontId="10"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xf>
    <xf numFmtId="165" fontId="9" fillId="0" borderId="4" xfId="0" applyNumberFormat="1" applyFont="1" applyFill="1" applyBorder="1" applyAlignment="1">
      <alignment horizontal="left" vertical="top"/>
    </xf>
    <xf numFmtId="0" fontId="10" fillId="0" borderId="1" xfId="0" applyFont="1" applyBorder="1" applyAlignment="1">
      <alignment horizontal="left" vertical="top"/>
    </xf>
    <xf numFmtId="165" fontId="9" fillId="4" borderId="6" xfId="0" applyNumberFormat="1" applyFont="1" applyFill="1" applyBorder="1" applyAlignment="1">
      <alignment horizontal="left" vertical="top"/>
    </xf>
    <xf numFmtId="0" fontId="8" fillId="5" borderId="18" xfId="0" applyFont="1" applyFill="1" applyBorder="1" applyAlignment="1">
      <alignment horizontal="left" vertical="top"/>
    </xf>
    <xf numFmtId="0" fontId="8" fillId="5" borderId="19" xfId="0" applyFont="1" applyFill="1" applyBorder="1" applyAlignment="1">
      <alignment horizontal="left" vertical="top" wrapText="1"/>
    </xf>
    <xf numFmtId="0" fontId="8" fillId="5" borderId="19" xfId="0" applyFont="1" applyFill="1" applyBorder="1" applyAlignment="1">
      <alignment horizontal="left" vertical="top"/>
    </xf>
    <xf numFmtId="0" fontId="8" fillId="5" borderId="20" xfId="0" applyFont="1" applyFill="1" applyBorder="1" applyAlignment="1">
      <alignment horizontal="left" vertical="top" wrapText="1"/>
    </xf>
    <xf numFmtId="16" fontId="9" fillId="0" borderId="3" xfId="0" applyNumberFormat="1" applyFont="1" applyBorder="1" applyAlignment="1">
      <alignment horizontal="left" vertical="top"/>
    </xf>
    <xf numFmtId="16" fontId="9" fillId="0" borderId="1" xfId="0" applyNumberFormat="1" applyFont="1" applyBorder="1" applyAlignment="1">
      <alignment horizontal="left" vertical="top" wrapText="1"/>
    </xf>
    <xf numFmtId="4" fontId="9" fillId="0" borderId="1" xfId="0" applyNumberFormat="1" applyFont="1" applyFill="1" applyBorder="1" applyAlignment="1">
      <alignment horizontal="left" vertical="top"/>
    </xf>
    <xf numFmtId="44" fontId="10" fillId="0" borderId="4" xfId="0" applyNumberFormat="1" applyFont="1" applyBorder="1" applyAlignment="1">
      <alignment horizontal="left" vertical="top"/>
    </xf>
    <xf numFmtId="164" fontId="11" fillId="4" borderId="2" xfId="1" applyFont="1" applyFill="1" applyBorder="1" applyAlignment="1">
      <alignment horizontal="left" vertical="top"/>
    </xf>
    <xf numFmtId="165" fontId="11" fillId="4" borderId="6" xfId="0" applyNumberFormat="1" applyFont="1" applyFill="1" applyBorder="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7" fillId="6" borderId="8" xfId="0" applyFont="1" applyFill="1" applyBorder="1" applyAlignment="1">
      <alignment horizontal="left" vertical="top" wrapText="1"/>
    </xf>
    <xf numFmtId="164" fontId="7" fillId="6" borderId="14" xfId="1" applyFont="1" applyFill="1" applyBorder="1" applyAlignment="1">
      <alignment horizontal="left" vertical="top" wrapText="1"/>
    </xf>
    <xf numFmtId="164" fontId="7" fillId="6" borderId="9" xfId="1" applyFont="1" applyFill="1" applyBorder="1" applyAlignment="1">
      <alignment horizontal="left" vertical="top" wrapText="1"/>
    </xf>
    <xf numFmtId="0" fontId="5" fillId="0" borderId="3" xfId="0" applyFont="1" applyFill="1" applyBorder="1" applyAlignment="1" applyProtection="1">
      <alignment horizontal="left" vertical="top" wrapText="1"/>
      <protection locked="0"/>
    </xf>
    <xf numFmtId="164" fontId="5" fillId="0" borderId="4" xfId="1" applyFont="1" applyFill="1" applyBorder="1" applyAlignment="1" applyProtection="1">
      <alignment horizontal="left" vertical="top"/>
      <protection locked="0"/>
    </xf>
    <xf numFmtId="164" fontId="3" fillId="0" borderId="1" xfId="0" applyNumberFormat="1" applyFont="1" applyFill="1" applyBorder="1" applyAlignment="1">
      <alignment horizontal="left" vertical="top"/>
    </xf>
    <xf numFmtId="164" fontId="3" fillId="0" borderId="4" xfId="0" applyNumberFormat="1" applyFont="1" applyFill="1" applyBorder="1" applyAlignment="1">
      <alignment horizontal="left" vertical="top"/>
    </xf>
    <xf numFmtId="0" fontId="6" fillId="0" borderId="5" xfId="0" applyFont="1" applyFill="1" applyBorder="1" applyAlignment="1">
      <alignment horizontal="left" vertical="top"/>
    </xf>
    <xf numFmtId="164" fontId="6" fillId="0" borderId="2" xfId="0" applyNumberFormat="1" applyFont="1" applyFill="1" applyBorder="1" applyAlignment="1">
      <alignment horizontal="left" vertical="top"/>
    </xf>
    <xf numFmtId="164" fontId="6" fillId="0" borderId="6" xfId="0" applyNumberFormat="1" applyFont="1" applyFill="1" applyBorder="1" applyAlignment="1">
      <alignment horizontal="left" vertical="top"/>
    </xf>
    <xf numFmtId="0" fontId="12" fillId="2" borderId="27" xfId="0" applyFont="1" applyFill="1" applyBorder="1" applyAlignment="1">
      <alignment horizontal="left" vertical="top" wrapText="1"/>
    </xf>
    <xf numFmtId="164" fontId="12" fillId="2" borderId="28" xfId="1" applyFont="1" applyFill="1" applyBorder="1" applyAlignment="1">
      <alignment horizontal="left" vertical="top" wrapText="1"/>
    </xf>
    <xf numFmtId="0" fontId="13" fillId="0" borderId="0" xfId="0" applyFont="1" applyFill="1" applyAlignment="1">
      <alignment horizontal="left" vertical="top"/>
    </xf>
    <xf numFmtId="0" fontId="9" fillId="0" borderId="3" xfId="0" applyFont="1" applyFill="1" applyBorder="1" applyAlignment="1" applyProtection="1">
      <alignment horizontal="left" vertical="top" wrapText="1"/>
      <protection locked="0"/>
    </xf>
    <xf numFmtId="164" fontId="9" fillId="0" borderId="1" xfId="1" applyFont="1" applyFill="1" applyBorder="1" applyAlignment="1" applyProtection="1">
      <alignment horizontal="left" vertical="top"/>
      <protection locked="0"/>
    </xf>
    <xf numFmtId="0" fontId="9" fillId="0" borderId="18" xfId="0" applyFont="1" applyFill="1" applyBorder="1" applyAlignment="1" applyProtection="1">
      <alignment horizontal="left" vertical="top" wrapText="1"/>
      <protection locked="0"/>
    </xf>
    <xf numFmtId="164" fontId="9" fillId="0" borderId="19" xfId="1" applyFont="1" applyFill="1" applyBorder="1" applyAlignment="1" applyProtection="1">
      <alignment horizontal="left" vertical="top"/>
      <protection locked="0"/>
    </xf>
    <xf numFmtId="164" fontId="10" fillId="0" borderId="19" xfId="1" applyFont="1" applyFill="1" applyBorder="1" applyAlignment="1">
      <alignment horizontal="left" vertical="top"/>
    </xf>
    <xf numFmtId="0" fontId="8" fillId="0" borderId="27" xfId="0" applyFont="1" applyFill="1" applyBorder="1" applyAlignment="1" applyProtection="1">
      <alignment horizontal="center" vertical="top" wrapText="1"/>
      <protection locked="0"/>
    </xf>
    <xf numFmtId="164" fontId="8" fillId="0" borderId="28" xfId="1" applyFont="1" applyFill="1" applyBorder="1" applyAlignment="1" applyProtection="1">
      <alignment horizontal="left" vertical="top"/>
      <protection locked="0"/>
    </xf>
    <xf numFmtId="164" fontId="11" fillId="0" borderId="28" xfId="1" applyFont="1" applyFill="1" applyBorder="1" applyAlignment="1">
      <alignment horizontal="left" vertical="top"/>
    </xf>
    <xf numFmtId="0" fontId="8" fillId="0" borderId="5" xfId="0" applyFont="1" applyFill="1" applyBorder="1" applyAlignment="1" applyProtection="1">
      <alignment horizontal="center" vertical="top" wrapText="1"/>
      <protection locked="0"/>
    </xf>
    <xf numFmtId="164" fontId="8" fillId="0" borderId="2" xfId="1" applyFont="1" applyFill="1" applyBorder="1" applyAlignment="1" applyProtection="1">
      <alignment horizontal="left" vertical="top"/>
      <protection locked="0"/>
    </xf>
    <xf numFmtId="164" fontId="11" fillId="0" borderId="2" xfId="1" applyFont="1" applyFill="1" applyBorder="1" applyAlignment="1">
      <alignment horizontal="left" vertical="top"/>
    </xf>
    <xf numFmtId="9" fontId="8" fillId="0" borderId="6" xfId="2" applyFont="1" applyFill="1" applyBorder="1" applyAlignment="1" applyProtection="1">
      <alignment horizontal="left" vertical="top" wrapText="1"/>
      <protection locked="0"/>
    </xf>
    <xf numFmtId="164" fontId="8" fillId="0" borderId="1" xfId="1" applyFont="1" applyFill="1" applyBorder="1" applyAlignment="1" applyProtection="1">
      <alignment horizontal="left" vertical="top"/>
      <protection locked="0"/>
    </xf>
    <xf numFmtId="164" fontId="11" fillId="0" borderId="1" xfId="1" applyFont="1" applyFill="1" applyBorder="1" applyAlignment="1">
      <alignment horizontal="left" vertical="top"/>
    </xf>
    <xf numFmtId="0" fontId="9" fillId="0" borderId="0" xfId="0" applyFont="1" applyFill="1" applyAlignment="1">
      <alignment horizontal="left" vertical="top" wrapText="1"/>
    </xf>
    <xf numFmtId="164" fontId="9" fillId="0" borderId="0" xfId="1" applyFont="1" applyFill="1" applyBorder="1" applyAlignment="1" applyProtection="1">
      <alignment horizontal="left" vertical="top"/>
      <protection locked="0"/>
    </xf>
    <xf numFmtId="9" fontId="9" fillId="0" borderId="0" xfId="2" applyFont="1" applyFill="1" applyBorder="1" applyAlignment="1" applyProtection="1">
      <alignment horizontal="left" vertical="top" wrapText="1"/>
      <protection locked="0"/>
    </xf>
    <xf numFmtId="0" fontId="9" fillId="0" borderId="0" xfId="0" applyFont="1" applyFill="1" applyAlignment="1">
      <alignment horizontal="left" vertical="top"/>
    </xf>
    <xf numFmtId="0" fontId="14" fillId="0" borderId="0" xfId="0" applyFont="1" applyFill="1" applyBorder="1" applyAlignment="1">
      <alignment horizontal="left" vertical="top" wrapText="1"/>
    </xf>
    <xf numFmtId="164" fontId="13" fillId="0" borderId="0" xfId="1" applyFont="1" applyFill="1" applyAlignment="1">
      <alignment horizontal="left" vertical="top"/>
    </xf>
    <xf numFmtId="0" fontId="13" fillId="0" borderId="0" xfId="0" applyFont="1" applyFill="1" applyAlignment="1">
      <alignment horizontal="left" vertical="top" wrapText="1"/>
    </xf>
    <xf numFmtId="9" fontId="8" fillId="0" borderId="0" xfId="2" applyFont="1" applyFill="1" applyBorder="1" applyAlignment="1" applyProtection="1">
      <alignment horizontal="left" vertical="top" wrapText="1"/>
      <protection locked="0"/>
    </xf>
    <xf numFmtId="0" fontId="13" fillId="0" borderId="0" xfId="0" applyFont="1" applyFill="1" applyBorder="1" applyAlignment="1">
      <alignment horizontal="left" vertical="top"/>
    </xf>
    <xf numFmtId="0" fontId="8" fillId="0" borderId="36" xfId="0" applyFont="1" applyFill="1" applyBorder="1" applyAlignment="1" applyProtection="1">
      <alignment horizontal="center" vertical="top" wrapText="1"/>
      <protection locked="0"/>
    </xf>
    <xf numFmtId="164" fontId="8" fillId="0" borderId="36" xfId="1" applyFont="1" applyFill="1" applyBorder="1" applyAlignment="1" applyProtection="1">
      <alignment horizontal="left" vertical="top"/>
      <protection locked="0"/>
    </xf>
    <xf numFmtId="164" fontId="11" fillId="0" borderId="36" xfId="1" applyFont="1" applyFill="1" applyBorder="1" applyAlignment="1">
      <alignment horizontal="left" vertical="top"/>
    </xf>
    <xf numFmtId="9" fontId="8" fillId="0" borderId="36" xfId="2" applyFont="1" applyFill="1" applyBorder="1" applyAlignment="1" applyProtection="1">
      <alignment horizontal="left" vertical="top" wrapText="1"/>
      <protection locked="0"/>
    </xf>
    <xf numFmtId="9" fontId="8" fillId="0" borderId="36" xfId="2" applyFont="1" applyFill="1" applyBorder="1" applyAlignment="1" applyProtection="1">
      <alignment horizontal="center" vertical="top" wrapText="1"/>
      <protection locked="0"/>
    </xf>
    <xf numFmtId="0" fontId="8" fillId="0" borderId="37" xfId="0" applyFont="1" applyFill="1" applyBorder="1" applyAlignment="1" applyProtection="1">
      <alignment horizontal="center" vertical="top" wrapText="1"/>
      <protection locked="0"/>
    </xf>
    <xf numFmtId="164" fontId="8" fillId="0" borderId="37" xfId="1" applyFont="1" applyFill="1" applyBorder="1" applyAlignment="1" applyProtection="1">
      <alignment horizontal="left" vertical="top"/>
      <protection locked="0"/>
    </xf>
    <xf numFmtId="164" fontId="11" fillId="0" borderId="37" xfId="1" applyFont="1" applyFill="1" applyBorder="1" applyAlignment="1">
      <alignment horizontal="left" vertical="top"/>
    </xf>
    <xf numFmtId="9" fontId="8" fillId="0" borderId="37" xfId="2" applyFont="1" applyFill="1" applyBorder="1" applyAlignment="1" applyProtection="1">
      <alignment horizontal="center" vertical="top" wrapText="1"/>
      <protection locked="0"/>
    </xf>
    <xf numFmtId="0" fontId="9" fillId="0" borderId="25" xfId="0" applyFont="1" applyFill="1" applyBorder="1" applyAlignment="1" applyProtection="1">
      <alignment horizontal="left" vertical="top" wrapText="1"/>
      <protection locked="0"/>
    </xf>
    <xf numFmtId="164" fontId="9" fillId="0" borderId="7" xfId="1" applyFont="1" applyFill="1" applyBorder="1" applyAlignment="1" applyProtection="1">
      <alignment horizontal="left" vertical="top"/>
      <protection locked="0"/>
    </xf>
    <xf numFmtId="0" fontId="8" fillId="9" borderId="27" xfId="0" applyFont="1" applyFill="1" applyBorder="1" applyAlignment="1" applyProtection="1">
      <alignment horizontal="center" vertical="top" wrapText="1"/>
      <protection locked="0"/>
    </xf>
    <xf numFmtId="164" fontId="8" fillId="0" borderId="14" xfId="1" applyFont="1" applyFill="1" applyBorder="1" applyAlignment="1" applyProtection="1">
      <alignment horizontal="left" vertical="top"/>
      <protection locked="0"/>
    </xf>
    <xf numFmtId="164" fontId="11" fillId="0" borderId="14" xfId="1" applyFont="1" applyFill="1" applyBorder="1" applyAlignment="1">
      <alignment horizontal="left" vertical="top"/>
    </xf>
    <xf numFmtId="9" fontId="8" fillId="0" borderId="9" xfId="2" applyFont="1" applyFill="1" applyBorder="1" applyAlignment="1" applyProtection="1">
      <alignment horizontal="left" vertical="top" wrapText="1"/>
      <protection locked="0"/>
    </xf>
    <xf numFmtId="9" fontId="8" fillId="0" borderId="4" xfId="2" applyFont="1" applyFill="1" applyBorder="1" applyAlignment="1" applyProtection="1">
      <alignment horizontal="left" vertical="top" wrapText="1"/>
      <protection locked="0"/>
    </xf>
    <xf numFmtId="164" fontId="9" fillId="3" borderId="19" xfId="1" applyFont="1" applyFill="1" applyBorder="1" applyAlignment="1" applyProtection="1">
      <alignment horizontal="left" vertical="top"/>
      <protection locked="0"/>
    </xf>
    <xf numFmtId="0" fontId="8" fillId="0" borderId="8"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164" fontId="12" fillId="2" borderId="28" xfId="1" applyFont="1" applyFill="1" applyBorder="1" applyAlignment="1">
      <alignment horizontal="center" vertical="top" wrapText="1"/>
    </xf>
    <xf numFmtId="164" fontId="12" fillId="2" borderId="29" xfId="1" applyFont="1" applyFill="1" applyBorder="1" applyAlignment="1">
      <alignment horizontal="center" vertical="top" wrapText="1"/>
    </xf>
    <xf numFmtId="9" fontId="8" fillId="0" borderId="28" xfId="2" applyFont="1" applyFill="1" applyBorder="1" applyAlignment="1" applyProtection="1">
      <alignment horizontal="center" vertical="top" wrapText="1"/>
      <protection locked="0"/>
    </xf>
    <xf numFmtId="9" fontId="8" fillId="0" borderId="29" xfId="2" applyFont="1" applyFill="1" applyBorder="1" applyAlignment="1" applyProtection="1">
      <alignment horizontal="center" vertical="top" wrapText="1"/>
      <protection locked="0"/>
    </xf>
    <xf numFmtId="9" fontId="9" fillId="0" borderId="21" xfId="2" applyFont="1" applyFill="1" applyBorder="1" applyAlignment="1" applyProtection="1">
      <alignment horizontal="left" vertical="top" wrapText="1"/>
      <protection locked="0"/>
    </xf>
    <xf numFmtId="9" fontId="9" fillId="0" borderId="35" xfId="2" applyFont="1" applyFill="1" applyBorder="1" applyAlignment="1" applyProtection="1">
      <alignment horizontal="left" vertical="top" wrapText="1"/>
      <protection locked="0"/>
    </xf>
    <xf numFmtId="9" fontId="9" fillId="0" borderId="22" xfId="2" applyFont="1" applyFill="1" applyBorder="1" applyAlignment="1" applyProtection="1">
      <alignment horizontal="left" vertical="top" wrapText="1"/>
      <protection locked="0"/>
    </xf>
    <xf numFmtId="9" fontId="9" fillId="0" borderId="39" xfId="2" applyFont="1" applyFill="1" applyBorder="1" applyAlignment="1" applyProtection="1">
      <alignment horizontal="left" vertical="top" wrapText="1"/>
      <protection locked="0"/>
    </xf>
    <xf numFmtId="9" fontId="9" fillId="0" borderId="19" xfId="2" applyFont="1" applyFill="1" applyBorder="1" applyAlignment="1" applyProtection="1">
      <alignment horizontal="left" vertical="top" wrapText="1"/>
      <protection locked="0"/>
    </xf>
    <xf numFmtId="9" fontId="9" fillId="0" borderId="20" xfId="2" applyFont="1" applyFill="1" applyBorder="1" applyAlignment="1" applyProtection="1">
      <alignment horizontal="left" vertical="top" wrapText="1"/>
      <protection locked="0"/>
    </xf>
    <xf numFmtId="9" fontId="9" fillId="0" borderId="7" xfId="2" applyFont="1" applyFill="1" applyBorder="1" applyAlignment="1" applyProtection="1">
      <alignment horizontal="left" vertical="top" wrapText="1"/>
      <protection locked="0"/>
    </xf>
    <xf numFmtId="9" fontId="9" fillId="0" borderId="26" xfId="2" applyFont="1" applyFill="1" applyBorder="1" applyAlignment="1" applyProtection="1">
      <alignment horizontal="left" vertical="top" wrapText="1"/>
      <protection locked="0"/>
    </xf>
    <xf numFmtId="9" fontId="9" fillId="0" borderId="1" xfId="2" applyFont="1" applyFill="1" applyBorder="1" applyAlignment="1" applyProtection="1">
      <alignment horizontal="left" vertical="top" wrapText="1"/>
      <protection locked="0"/>
    </xf>
    <xf numFmtId="9" fontId="9" fillId="0" borderId="4" xfId="2" applyFont="1" applyFill="1" applyBorder="1" applyAlignment="1" applyProtection="1">
      <alignment horizontal="left" vertical="top" wrapText="1"/>
      <protection locked="0"/>
    </xf>
    <xf numFmtId="0" fontId="8" fillId="9" borderId="38" xfId="0" applyFont="1" applyFill="1" applyBorder="1" applyAlignment="1" applyProtection="1">
      <alignment horizontal="center" vertical="top" wrapText="1"/>
      <protection locked="0"/>
    </xf>
    <xf numFmtId="0" fontId="8" fillId="9" borderId="33" xfId="0" applyFont="1" applyFill="1" applyBorder="1" applyAlignment="1" applyProtection="1">
      <alignment horizontal="center" vertical="top" wrapText="1"/>
      <protection locked="0"/>
    </xf>
    <xf numFmtId="9" fontId="8" fillId="0" borderId="32" xfId="2" applyFont="1" applyFill="1" applyBorder="1" applyAlignment="1" applyProtection="1">
      <alignment horizontal="center" vertical="top" wrapText="1"/>
      <protection locked="0"/>
    </xf>
    <xf numFmtId="9" fontId="8" fillId="0" borderId="33" xfId="2" applyFont="1" applyFill="1" applyBorder="1" applyAlignment="1" applyProtection="1">
      <alignment horizontal="center" vertical="top" wrapText="1"/>
      <protection locked="0"/>
    </xf>
    <xf numFmtId="9" fontId="9" fillId="0" borderId="23" xfId="2" applyFont="1" applyFill="1" applyBorder="1" applyAlignment="1" applyProtection="1">
      <alignment horizontal="left" vertical="top" wrapText="1"/>
      <protection locked="0"/>
    </xf>
    <xf numFmtId="9" fontId="9" fillId="0" borderId="40" xfId="2" applyFont="1" applyFill="1" applyBorder="1" applyAlignment="1" applyProtection="1">
      <alignment horizontal="left" vertical="top" wrapText="1"/>
      <protection locked="0"/>
    </xf>
    <xf numFmtId="0" fontId="8" fillId="10" borderId="30" xfId="0" applyFont="1" applyFill="1" applyBorder="1" applyAlignment="1" applyProtection="1">
      <alignment horizontal="center" vertical="top" wrapText="1"/>
      <protection locked="0"/>
    </xf>
    <xf numFmtId="0" fontId="8" fillId="10" borderId="24" xfId="0" applyFont="1" applyFill="1" applyBorder="1" applyAlignment="1" applyProtection="1">
      <alignment horizontal="center" vertical="top" wrapText="1"/>
      <protection locked="0"/>
    </xf>
    <xf numFmtId="0" fontId="8" fillId="10" borderId="31" xfId="0" applyFont="1" applyFill="1" applyBorder="1" applyAlignment="1" applyProtection="1">
      <alignment horizontal="center" vertical="top" wrapText="1"/>
      <protection locked="0"/>
    </xf>
    <xf numFmtId="0" fontId="8" fillId="12" borderId="30" xfId="0" applyFont="1" applyFill="1" applyBorder="1" applyAlignment="1" applyProtection="1">
      <alignment horizontal="center" vertical="top" wrapText="1"/>
      <protection locked="0"/>
    </xf>
    <xf numFmtId="0" fontId="8" fillId="12" borderId="24" xfId="0" applyFont="1" applyFill="1" applyBorder="1" applyAlignment="1" applyProtection="1">
      <alignment horizontal="center" vertical="top" wrapText="1"/>
      <protection locked="0"/>
    </xf>
    <xf numFmtId="0" fontId="8" fillId="12" borderId="31" xfId="0" applyFont="1" applyFill="1" applyBorder="1" applyAlignment="1" applyProtection="1">
      <alignment horizontal="center" vertical="top" wrapText="1"/>
      <protection locked="0"/>
    </xf>
    <xf numFmtId="0" fontId="8" fillId="11" borderId="30" xfId="0" applyFont="1" applyFill="1" applyBorder="1" applyAlignment="1" applyProtection="1">
      <alignment horizontal="center" vertical="top" wrapText="1"/>
      <protection locked="0"/>
    </xf>
    <xf numFmtId="0" fontId="8" fillId="11" borderId="24" xfId="0" applyFont="1" applyFill="1" applyBorder="1" applyAlignment="1" applyProtection="1">
      <alignment horizontal="center" vertical="top" wrapText="1"/>
      <protection locked="0"/>
    </xf>
    <xf numFmtId="0" fontId="8" fillId="11" borderId="31" xfId="0" applyFont="1" applyFill="1" applyBorder="1" applyAlignment="1" applyProtection="1">
      <alignment horizontal="center" vertical="top" wrapText="1"/>
      <protection locked="0"/>
    </xf>
    <xf numFmtId="0" fontId="12" fillId="7" borderId="25" xfId="0" applyFont="1" applyFill="1" applyBorder="1" applyAlignment="1">
      <alignment horizontal="center" vertical="top" wrapText="1"/>
    </xf>
    <xf numFmtId="0" fontId="12" fillId="7" borderId="7" xfId="0" applyFont="1" applyFill="1" applyBorder="1" applyAlignment="1">
      <alignment horizontal="center" vertical="top" wrapText="1"/>
    </xf>
    <xf numFmtId="0" fontId="12" fillId="7" borderId="26" xfId="0" applyFont="1" applyFill="1" applyBorder="1" applyAlignment="1">
      <alignment horizontal="center" vertical="top" wrapText="1"/>
    </xf>
    <xf numFmtId="0" fontId="8" fillId="8" borderId="30" xfId="0" applyFont="1" applyFill="1" applyBorder="1" applyAlignment="1" applyProtection="1">
      <alignment horizontal="center" vertical="top" wrapText="1"/>
      <protection locked="0"/>
    </xf>
    <xf numFmtId="0" fontId="8" fillId="8" borderId="24" xfId="0" applyFont="1" applyFill="1" applyBorder="1" applyAlignment="1" applyProtection="1">
      <alignment horizontal="center" vertical="top" wrapText="1"/>
      <protection locked="0"/>
    </xf>
    <xf numFmtId="0" fontId="8" fillId="8" borderId="31" xfId="0" applyFont="1" applyFill="1" applyBorder="1" applyAlignment="1" applyProtection="1">
      <alignment horizontal="center" vertical="top" wrapText="1"/>
      <protection locked="0"/>
    </xf>
    <xf numFmtId="164" fontId="12" fillId="2" borderId="32" xfId="1" applyFont="1" applyFill="1" applyBorder="1" applyAlignment="1">
      <alignment horizontal="center" vertical="top" wrapText="1"/>
    </xf>
    <xf numFmtId="164" fontId="12" fillId="2" borderId="34" xfId="1" applyFont="1" applyFill="1" applyBorder="1" applyAlignment="1">
      <alignment horizontal="center" vertical="top" wrapText="1"/>
    </xf>
    <xf numFmtId="9" fontId="9" fillId="3" borderId="21" xfId="2" applyFont="1" applyFill="1" applyBorder="1" applyAlignment="1" applyProtection="1">
      <alignment horizontal="left" vertical="top" wrapText="1"/>
      <protection locked="0"/>
    </xf>
    <xf numFmtId="9" fontId="9" fillId="3" borderId="35" xfId="2" applyFont="1" applyFill="1" applyBorder="1" applyAlignment="1" applyProtection="1">
      <alignment horizontal="left" vertical="top" wrapText="1"/>
      <protection locked="0"/>
    </xf>
    <xf numFmtId="0" fontId="5" fillId="0" borderId="12" xfId="0" applyFont="1" applyBorder="1" applyAlignment="1">
      <alignment horizontal="left" vertical="top"/>
    </xf>
    <xf numFmtId="0" fontId="5" fillId="0" borderId="0" xfId="0" applyFont="1" applyBorder="1" applyAlignment="1">
      <alignment horizontal="left" vertical="top"/>
    </xf>
    <xf numFmtId="166" fontId="9" fillId="4" borderId="15" xfId="0" applyNumberFormat="1" applyFont="1" applyFill="1" applyBorder="1" applyAlignment="1">
      <alignment horizontal="center" vertical="top"/>
    </xf>
    <xf numFmtId="166" fontId="9" fillId="4" borderId="16" xfId="0" applyNumberFormat="1" applyFont="1" applyFill="1" applyBorder="1" applyAlignment="1">
      <alignment horizontal="center" vertical="top"/>
    </xf>
    <xf numFmtId="166" fontId="9" fillId="4" borderId="17" xfId="0" applyNumberFormat="1" applyFont="1" applyFill="1" applyBorder="1" applyAlignment="1">
      <alignment horizontal="center" vertical="top"/>
    </xf>
    <xf numFmtId="0" fontId="11" fillId="4" borderId="15" xfId="0" applyFont="1" applyFill="1" applyBorder="1" applyAlignment="1">
      <alignment horizontal="center" vertical="top"/>
    </xf>
    <xf numFmtId="0" fontId="11" fillId="4" borderId="16" xfId="0" applyFont="1" applyFill="1" applyBorder="1" applyAlignment="1">
      <alignment horizontal="center" vertical="top"/>
    </xf>
    <xf numFmtId="0" fontId="11" fillId="4" borderId="17" xfId="0" applyFont="1" applyFill="1" applyBorder="1" applyAlignment="1">
      <alignment horizontal="center" vertical="top"/>
    </xf>
  </cellXfs>
  <cellStyles count="6">
    <cellStyle name="Millares" xfId="1" builtinId="3"/>
    <cellStyle name="Normal" xfId="0" builtinId="0"/>
    <cellStyle name="Normal 2" xfId="3"/>
    <cellStyle name="Normal 3" xfId="5"/>
    <cellStyle name="Normal 5" xfId="4"/>
    <cellStyle name="Porcentaje" xfId="2" builtinId="5"/>
  </cellStyles>
  <dxfs count="0"/>
  <tableStyles count="0" defaultTableStyle="TableStyleMedium2" defaultPivotStyle="PivotStyleLight16"/>
  <colors>
    <mruColors>
      <color rgb="FFF25E40"/>
      <color rgb="FF00FFFF"/>
      <color rgb="FFF2F2F2"/>
      <color rgb="FFFFB7B7"/>
      <color rgb="FFFF9999"/>
      <color rgb="FFA56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90" zoomScaleNormal="90" workbookViewId="0">
      <selection activeCell="I16" sqref="I16"/>
    </sheetView>
  </sheetViews>
  <sheetFormatPr baseColWidth="10" defaultRowHeight="12.75" x14ac:dyDescent="0.2"/>
  <cols>
    <col min="1" max="1" width="26.85546875" style="10" customWidth="1"/>
    <col min="2" max="2" width="23.140625" style="10" customWidth="1"/>
    <col min="3" max="3" width="22" style="10" customWidth="1"/>
    <col min="4" max="4" width="23.140625" style="10" customWidth="1"/>
    <col min="5" max="16384" width="11.42578125" style="10"/>
  </cols>
  <sheetData>
    <row r="1" spans="1:4" ht="30" x14ac:dyDescent="0.2">
      <c r="A1" s="44" t="s">
        <v>0</v>
      </c>
      <c r="B1" s="45" t="s">
        <v>2</v>
      </c>
      <c r="C1" s="45" t="s">
        <v>1</v>
      </c>
      <c r="D1" s="46" t="s">
        <v>15</v>
      </c>
    </row>
    <row r="2" spans="1:4" ht="46.5" customHeight="1" x14ac:dyDescent="0.2">
      <c r="A2" s="47" t="s">
        <v>151</v>
      </c>
      <c r="B2" s="11">
        <v>472441312</v>
      </c>
      <c r="C2" s="11">
        <v>370859714.73000002</v>
      </c>
      <c r="D2" s="48">
        <v>152264916.97</v>
      </c>
    </row>
    <row r="3" spans="1:4" ht="38.25" customHeight="1" x14ac:dyDescent="0.2">
      <c r="A3" s="47" t="s">
        <v>152</v>
      </c>
      <c r="B3" s="49">
        <v>378850492.59000003</v>
      </c>
      <c r="C3" s="49">
        <v>0</v>
      </c>
      <c r="D3" s="50">
        <v>378850492.59000003</v>
      </c>
    </row>
    <row r="4" spans="1:4" ht="34.5" customHeight="1" x14ac:dyDescent="0.2">
      <c r="A4" s="47" t="s">
        <v>153</v>
      </c>
      <c r="B4" s="49">
        <v>100000000</v>
      </c>
      <c r="C4" s="49">
        <v>46200000</v>
      </c>
      <c r="D4" s="50">
        <v>51300000</v>
      </c>
    </row>
    <row r="5" spans="1:4" ht="24" customHeight="1" thickBot="1" x14ac:dyDescent="0.25">
      <c r="A5" s="51" t="s">
        <v>44</v>
      </c>
      <c r="B5" s="52">
        <f>SUM(B2:B4)</f>
        <v>951291804.59000003</v>
      </c>
      <c r="C5" s="52">
        <f>SUM(C2:C4)</f>
        <v>417059714.73000002</v>
      </c>
      <c r="D5" s="53">
        <f>SUM(D2:D4)</f>
        <v>582415409.56000006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75" zoomScaleNormal="75" workbookViewId="0">
      <selection activeCell="D13" sqref="D13"/>
    </sheetView>
  </sheetViews>
  <sheetFormatPr baseColWidth="10" defaultRowHeight="15" x14ac:dyDescent="0.3"/>
  <cols>
    <col min="1" max="1" width="28.42578125" style="1" customWidth="1"/>
    <col min="2" max="2" width="21.5703125" style="1" customWidth="1"/>
    <col min="3" max="3" width="19.42578125" style="1" customWidth="1"/>
    <col min="4" max="4" width="22.28515625" style="1" customWidth="1"/>
    <col min="5" max="16384" width="11.42578125" style="1"/>
  </cols>
  <sheetData>
    <row r="1" spans="1:4" ht="30" x14ac:dyDescent="0.3">
      <c r="A1" s="6" t="s">
        <v>0</v>
      </c>
      <c r="B1" s="7" t="s">
        <v>2</v>
      </c>
      <c r="C1" s="7" t="s">
        <v>1</v>
      </c>
      <c r="D1" s="7" t="s">
        <v>15</v>
      </c>
    </row>
    <row r="2" spans="1:4" ht="81.75" customHeight="1" x14ac:dyDescent="0.3">
      <c r="A2" s="2" t="s">
        <v>24</v>
      </c>
      <c r="B2" s="3">
        <v>111435057.09</v>
      </c>
      <c r="C2" s="3">
        <v>0</v>
      </c>
      <c r="D2" s="3">
        <v>111435057.09</v>
      </c>
    </row>
    <row r="3" spans="1:4" ht="85.5" customHeight="1" x14ac:dyDescent="0.3">
      <c r="A3" s="2" t="s">
        <v>27</v>
      </c>
      <c r="B3" s="3">
        <v>248575435.5</v>
      </c>
      <c r="C3" s="3"/>
      <c r="D3" s="3">
        <v>248575435.5</v>
      </c>
    </row>
    <row r="4" spans="1:4" ht="35.25" customHeight="1" x14ac:dyDescent="0.3">
      <c r="A4" s="4" t="s">
        <v>40</v>
      </c>
      <c r="B4" s="5">
        <v>10415000</v>
      </c>
      <c r="C4" s="5"/>
      <c r="D4" s="5">
        <v>10415000</v>
      </c>
    </row>
    <row r="5" spans="1:4" ht="26.25" customHeight="1" x14ac:dyDescent="0.3">
      <c r="A5" s="4" t="s">
        <v>41</v>
      </c>
      <c r="B5" s="5">
        <v>8425000</v>
      </c>
      <c r="C5" s="5"/>
      <c r="D5" s="5">
        <v>8425000</v>
      </c>
    </row>
    <row r="6" spans="1:4" ht="27" customHeight="1" x14ac:dyDescent="0.3">
      <c r="A6" s="8" t="s">
        <v>44</v>
      </c>
      <c r="B6" s="9">
        <f>SUM(B2:B5)</f>
        <v>378850492.59000003</v>
      </c>
      <c r="C6" s="9">
        <f>SUM(C2:C5)</f>
        <v>0</v>
      </c>
      <c r="D6" s="9">
        <f>SUM(D2:D5)</f>
        <v>378850492.59000003</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opLeftCell="A94" workbookViewId="0">
      <selection activeCell="E106" sqref="E106"/>
    </sheetView>
  </sheetViews>
  <sheetFormatPr baseColWidth="10" defaultRowHeight="15" x14ac:dyDescent="0.25"/>
  <cols>
    <col min="1" max="1" width="16.28515625" style="42" customWidth="1"/>
    <col min="2" max="2" width="41.7109375" style="43" customWidth="1"/>
    <col min="3" max="3" width="24.42578125" style="43" customWidth="1"/>
    <col min="4" max="4" width="13.28515625" style="42" customWidth="1"/>
    <col min="5" max="5" width="17.140625" style="42" customWidth="1"/>
    <col min="6" max="16384" width="11.42578125" style="12"/>
  </cols>
  <sheetData>
    <row r="1" spans="1:5" x14ac:dyDescent="0.25">
      <c r="A1" s="139"/>
      <c r="B1" s="139"/>
      <c r="C1" s="139"/>
      <c r="D1" s="139"/>
      <c r="E1" s="139"/>
    </row>
    <row r="2" spans="1:5" ht="15.75" thickBot="1" x14ac:dyDescent="0.3">
      <c r="A2" s="140"/>
      <c r="B2" s="140"/>
      <c r="C2" s="140"/>
      <c r="D2" s="140"/>
      <c r="E2" s="140"/>
    </row>
    <row r="3" spans="1:5" ht="27.75" thickBot="1" x14ac:dyDescent="0.3">
      <c r="A3" s="13" t="s">
        <v>45</v>
      </c>
      <c r="B3" s="14" t="s">
        <v>46</v>
      </c>
      <c r="C3" s="14" t="s">
        <v>47</v>
      </c>
      <c r="D3" s="15" t="s">
        <v>48</v>
      </c>
      <c r="E3" s="16" t="s">
        <v>49</v>
      </c>
    </row>
    <row r="4" spans="1:5" x14ac:dyDescent="0.25">
      <c r="A4" s="17" t="s">
        <v>50</v>
      </c>
      <c r="B4" s="18" t="s">
        <v>51</v>
      </c>
      <c r="C4" s="18" t="s">
        <v>52</v>
      </c>
      <c r="D4" s="19"/>
      <c r="E4" s="20">
        <f>3404619.26+3369816</f>
        <v>6774435.2599999998</v>
      </c>
    </row>
    <row r="5" spans="1:5" x14ac:dyDescent="0.25">
      <c r="A5" s="21" t="s">
        <v>53</v>
      </c>
      <c r="B5" s="22" t="s">
        <v>51</v>
      </c>
      <c r="C5" s="22" t="s">
        <v>52</v>
      </c>
      <c r="D5" s="23"/>
      <c r="E5" s="24">
        <f>608439+0</f>
        <v>608439</v>
      </c>
    </row>
    <row r="6" spans="1:5" x14ac:dyDescent="0.25">
      <c r="A6" s="21" t="s">
        <v>54</v>
      </c>
      <c r="B6" s="22" t="s">
        <v>51</v>
      </c>
      <c r="C6" s="22" t="s">
        <v>52</v>
      </c>
      <c r="D6" s="23"/>
      <c r="E6" s="24">
        <f>638080.9+0</f>
        <v>638080.9</v>
      </c>
    </row>
    <row r="7" spans="1:5" x14ac:dyDescent="0.25">
      <c r="A7" s="21" t="s">
        <v>55</v>
      </c>
      <c r="B7" s="22" t="s">
        <v>51</v>
      </c>
      <c r="C7" s="22" t="s">
        <v>52</v>
      </c>
      <c r="D7" s="23"/>
      <c r="E7" s="24">
        <v>401934.26</v>
      </c>
    </row>
    <row r="8" spans="1:5" x14ac:dyDescent="0.25">
      <c r="A8" s="21" t="s">
        <v>54</v>
      </c>
      <c r="B8" s="22" t="s">
        <v>51</v>
      </c>
      <c r="C8" s="22" t="s">
        <v>56</v>
      </c>
      <c r="D8" s="23"/>
      <c r="E8" s="24">
        <f>1991150+1293222</f>
        <v>3284372</v>
      </c>
    </row>
    <row r="9" spans="1:5" x14ac:dyDescent="0.25">
      <c r="A9" s="21" t="s">
        <v>55</v>
      </c>
      <c r="B9" s="22" t="s">
        <v>51</v>
      </c>
      <c r="C9" s="22" t="s">
        <v>56</v>
      </c>
      <c r="D9" s="23"/>
      <c r="E9" s="24">
        <f>0+0</f>
        <v>0</v>
      </c>
    </row>
    <row r="10" spans="1:5" x14ac:dyDescent="0.25">
      <c r="A10" s="25" t="s">
        <v>57</v>
      </c>
      <c r="B10" s="26" t="s">
        <v>58</v>
      </c>
      <c r="C10" s="27" t="s">
        <v>59</v>
      </c>
      <c r="D10" s="28"/>
      <c r="E10" s="29">
        <v>54481812.660000011</v>
      </c>
    </row>
    <row r="11" spans="1:5" x14ac:dyDescent="0.25">
      <c r="A11" s="25" t="s">
        <v>50</v>
      </c>
      <c r="B11" s="26" t="s">
        <v>58</v>
      </c>
      <c r="C11" s="27" t="s">
        <v>59</v>
      </c>
      <c r="D11" s="30"/>
      <c r="E11" s="29">
        <v>22260152</v>
      </c>
    </row>
    <row r="12" spans="1:5" x14ac:dyDescent="0.25">
      <c r="A12" s="25" t="s">
        <v>50</v>
      </c>
      <c r="B12" s="26" t="s">
        <v>60</v>
      </c>
      <c r="C12" s="27" t="s">
        <v>59</v>
      </c>
      <c r="D12" s="30"/>
      <c r="E12" s="29"/>
    </row>
    <row r="13" spans="1:5" ht="15.75" thickBot="1" x14ac:dyDescent="0.3">
      <c r="A13" s="141"/>
      <c r="B13" s="142"/>
      <c r="C13" s="142"/>
      <c r="D13" s="143"/>
      <c r="E13" s="31">
        <f>SUM(E4:E12)</f>
        <v>88449226.080000013</v>
      </c>
    </row>
    <row r="14" spans="1:5" ht="27" x14ac:dyDescent="0.25">
      <c r="A14" s="32" t="s">
        <v>45</v>
      </c>
      <c r="B14" s="33" t="s">
        <v>46</v>
      </c>
      <c r="C14" s="33" t="s">
        <v>47</v>
      </c>
      <c r="D14" s="34" t="s">
        <v>48</v>
      </c>
      <c r="E14" s="35" t="s">
        <v>49</v>
      </c>
    </row>
    <row r="15" spans="1:5" x14ac:dyDescent="0.25">
      <c r="A15" s="21" t="s">
        <v>50</v>
      </c>
      <c r="B15" s="22" t="s">
        <v>61</v>
      </c>
      <c r="C15" s="22" t="s">
        <v>62</v>
      </c>
      <c r="D15" s="23">
        <v>235</v>
      </c>
      <c r="E15" s="24">
        <v>13619333.420000002</v>
      </c>
    </row>
    <row r="16" spans="1:5" x14ac:dyDescent="0.25">
      <c r="A16" s="21" t="s">
        <v>50</v>
      </c>
      <c r="B16" s="22" t="s">
        <v>63</v>
      </c>
      <c r="C16" s="22" t="s">
        <v>56</v>
      </c>
      <c r="D16" s="23">
        <v>60</v>
      </c>
      <c r="E16" s="24">
        <v>3873695.2</v>
      </c>
    </row>
    <row r="17" spans="1:5" x14ac:dyDescent="0.25">
      <c r="A17" s="21" t="s">
        <v>50</v>
      </c>
      <c r="B17" s="22" t="s">
        <v>51</v>
      </c>
      <c r="C17" s="22" t="s">
        <v>56</v>
      </c>
      <c r="D17" s="23"/>
      <c r="E17" s="24">
        <f>1975495+7480858</f>
        <v>9456353</v>
      </c>
    </row>
    <row r="18" spans="1:5" x14ac:dyDescent="0.25">
      <c r="A18" s="21" t="s">
        <v>53</v>
      </c>
      <c r="B18" s="22" t="s">
        <v>64</v>
      </c>
      <c r="C18" s="22" t="s">
        <v>62</v>
      </c>
      <c r="D18" s="23">
        <v>500</v>
      </c>
      <c r="E18" s="24">
        <v>30307724.920000002</v>
      </c>
    </row>
    <row r="19" spans="1:5" ht="27" x14ac:dyDescent="0.25">
      <c r="A19" s="21" t="s">
        <v>53</v>
      </c>
      <c r="B19" s="22" t="s">
        <v>65</v>
      </c>
      <c r="C19" s="22" t="s">
        <v>56</v>
      </c>
      <c r="D19" s="23">
        <v>175</v>
      </c>
      <c r="E19" s="24">
        <v>9886159.7400000021</v>
      </c>
    </row>
    <row r="20" spans="1:5" x14ac:dyDescent="0.25">
      <c r="A20" s="21" t="s">
        <v>53</v>
      </c>
      <c r="B20" s="22" t="s">
        <v>51</v>
      </c>
      <c r="C20" s="22" t="s">
        <v>56</v>
      </c>
      <c r="D20" s="23"/>
      <c r="E20" s="24">
        <f>1261306+1649973</f>
        <v>2911279</v>
      </c>
    </row>
    <row r="21" spans="1:5" x14ac:dyDescent="0.25">
      <c r="A21" s="21" t="s">
        <v>54</v>
      </c>
      <c r="B21" s="22" t="s">
        <v>66</v>
      </c>
      <c r="C21" s="22" t="s">
        <v>56</v>
      </c>
      <c r="D21" s="23">
        <v>70</v>
      </c>
      <c r="E21" s="24">
        <v>1998247.82</v>
      </c>
    </row>
    <row r="22" spans="1:5" x14ac:dyDescent="0.25">
      <c r="A22" s="21" t="s">
        <v>54</v>
      </c>
      <c r="B22" s="22" t="s">
        <v>67</v>
      </c>
      <c r="C22" s="22" t="s">
        <v>56</v>
      </c>
      <c r="D22" s="23">
        <v>200</v>
      </c>
      <c r="E22" s="24">
        <v>6840366.8200000003</v>
      </c>
    </row>
    <row r="23" spans="1:5" x14ac:dyDescent="0.25">
      <c r="A23" s="21" t="s">
        <v>54</v>
      </c>
      <c r="B23" s="22" t="s">
        <v>68</v>
      </c>
      <c r="C23" s="22" t="s">
        <v>56</v>
      </c>
      <c r="D23" s="23">
        <v>200</v>
      </c>
      <c r="E23" s="24">
        <v>2905271.4000000004</v>
      </c>
    </row>
    <row r="24" spans="1:5" ht="27" x14ac:dyDescent="0.25">
      <c r="A24" s="21" t="s">
        <v>54</v>
      </c>
      <c r="B24" s="22" t="s">
        <v>69</v>
      </c>
      <c r="C24" s="22" t="s">
        <v>56</v>
      </c>
      <c r="D24" s="23"/>
      <c r="E24" s="24">
        <v>3588032</v>
      </c>
    </row>
    <row r="25" spans="1:5" x14ac:dyDescent="0.25">
      <c r="A25" s="21" t="s">
        <v>55</v>
      </c>
      <c r="B25" s="22" t="s">
        <v>70</v>
      </c>
      <c r="C25" s="22" t="s">
        <v>56</v>
      </c>
      <c r="D25" s="23">
        <v>220</v>
      </c>
      <c r="E25" s="24">
        <v>9714274.9600000009</v>
      </c>
    </row>
    <row r="26" spans="1:5" x14ac:dyDescent="0.25">
      <c r="A26" s="21" t="s">
        <v>57</v>
      </c>
      <c r="B26" s="22" t="s">
        <v>71</v>
      </c>
      <c r="C26" s="22" t="s">
        <v>56</v>
      </c>
      <c r="D26" s="23">
        <v>60</v>
      </c>
      <c r="E26" s="24">
        <v>2421059.5</v>
      </c>
    </row>
    <row r="27" spans="1:5" x14ac:dyDescent="0.25">
      <c r="A27" s="21" t="s">
        <v>50</v>
      </c>
      <c r="B27" s="22" t="s">
        <v>72</v>
      </c>
      <c r="C27" s="22" t="s">
        <v>62</v>
      </c>
      <c r="D27" s="23">
        <v>75</v>
      </c>
      <c r="E27" s="24">
        <v>1936848</v>
      </c>
    </row>
    <row r="28" spans="1:5" ht="27" x14ac:dyDescent="0.25">
      <c r="A28" s="21" t="s">
        <v>50</v>
      </c>
      <c r="B28" s="22" t="s">
        <v>73</v>
      </c>
      <c r="C28" s="22" t="s">
        <v>62</v>
      </c>
      <c r="D28" s="23">
        <v>140</v>
      </c>
      <c r="E28" s="24">
        <v>7235865</v>
      </c>
    </row>
    <row r="29" spans="1:5" x14ac:dyDescent="0.25">
      <c r="A29" s="21" t="s">
        <v>50</v>
      </c>
      <c r="B29" s="22" t="s">
        <v>74</v>
      </c>
      <c r="C29" s="22" t="s">
        <v>56</v>
      </c>
      <c r="D29" s="23">
        <v>150</v>
      </c>
      <c r="E29" s="24">
        <v>7235865</v>
      </c>
    </row>
    <row r="30" spans="1:5" x14ac:dyDescent="0.25">
      <c r="A30" s="21" t="s">
        <v>50</v>
      </c>
      <c r="B30" s="22" t="s">
        <v>75</v>
      </c>
      <c r="C30" s="22" t="s">
        <v>62</v>
      </c>
      <c r="D30" s="23">
        <v>175</v>
      </c>
      <c r="E30" s="24">
        <v>5713700</v>
      </c>
    </row>
    <row r="31" spans="1:5" x14ac:dyDescent="0.25">
      <c r="A31" s="21" t="s">
        <v>50</v>
      </c>
      <c r="B31" s="22" t="s">
        <v>76</v>
      </c>
      <c r="C31" s="22" t="s">
        <v>56</v>
      </c>
      <c r="D31" s="23">
        <v>100</v>
      </c>
      <c r="E31" s="24">
        <v>5762121</v>
      </c>
    </row>
    <row r="32" spans="1:5" ht="27" x14ac:dyDescent="0.25">
      <c r="A32" s="21" t="s">
        <v>50</v>
      </c>
      <c r="B32" s="22" t="s">
        <v>77</v>
      </c>
      <c r="C32" s="22" t="s">
        <v>56</v>
      </c>
      <c r="D32" s="23">
        <v>60</v>
      </c>
      <c r="E32" s="24">
        <v>3588031</v>
      </c>
    </row>
    <row r="33" spans="1:5" x14ac:dyDescent="0.25">
      <c r="A33" s="21" t="s">
        <v>50</v>
      </c>
      <c r="B33" s="22" t="s">
        <v>78</v>
      </c>
      <c r="C33" s="22" t="s">
        <v>56</v>
      </c>
      <c r="D33" s="23">
        <v>40</v>
      </c>
      <c r="E33" s="24">
        <v>1196010</v>
      </c>
    </row>
    <row r="34" spans="1:5" x14ac:dyDescent="0.25">
      <c r="A34" s="21" t="s">
        <v>50</v>
      </c>
      <c r="B34" s="22" t="s">
        <v>79</v>
      </c>
      <c r="C34" s="22" t="s">
        <v>56</v>
      </c>
      <c r="D34" s="23">
        <v>270</v>
      </c>
      <c r="E34" s="24">
        <v>7844232.7800000003</v>
      </c>
    </row>
    <row r="35" spans="1:5" x14ac:dyDescent="0.25">
      <c r="A35" s="21" t="s">
        <v>53</v>
      </c>
      <c r="B35" s="22" t="s">
        <v>80</v>
      </c>
      <c r="C35" s="22" t="s">
        <v>62</v>
      </c>
      <c r="D35" s="23">
        <v>125</v>
      </c>
      <c r="E35" s="24">
        <v>4842120</v>
      </c>
    </row>
    <row r="36" spans="1:5" x14ac:dyDescent="0.25">
      <c r="A36" s="21" t="s">
        <v>54</v>
      </c>
      <c r="B36" s="22" t="s">
        <v>81</v>
      </c>
      <c r="C36" s="22" t="s">
        <v>62</v>
      </c>
      <c r="D36" s="23">
        <v>500</v>
      </c>
      <c r="E36" s="24">
        <v>11160024</v>
      </c>
    </row>
    <row r="37" spans="1:5" x14ac:dyDescent="0.25">
      <c r="A37" s="21" t="s">
        <v>54</v>
      </c>
      <c r="B37" s="22" t="s">
        <v>82</v>
      </c>
      <c r="C37" s="22" t="s">
        <v>62</v>
      </c>
      <c r="D37" s="23">
        <v>200</v>
      </c>
      <c r="E37" s="24">
        <v>9635817</v>
      </c>
    </row>
    <row r="38" spans="1:5" ht="27" x14ac:dyDescent="0.25">
      <c r="A38" s="21" t="s">
        <v>55</v>
      </c>
      <c r="B38" s="22" t="s">
        <v>69</v>
      </c>
      <c r="C38" s="22" t="s">
        <v>56</v>
      </c>
      <c r="D38" s="23"/>
      <c r="E38" s="24">
        <v>3588032</v>
      </c>
    </row>
    <row r="39" spans="1:5" ht="15.75" customHeight="1" x14ac:dyDescent="0.25">
      <c r="A39" s="21" t="s">
        <v>50</v>
      </c>
      <c r="B39" s="22" t="s">
        <v>83</v>
      </c>
      <c r="C39" s="22" t="s">
        <v>62</v>
      </c>
      <c r="D39" s="23">
        <v>1600</v>
      </c>
      <c r="E39" s="24">
        <v>22856823.394099995</v>
      </c>
    </row>
    <row r="40" spans="1:5" x14ac:dyDescent="0.25">
      <c r="A40" s="21" t="s">
        <v>50</v>
      </c>
      <c r="B40" s="22" t="s">
        <v>84</v>
      </c>
      <c r="C40" s="22" t="s">
        <v>62</v>
      </c>
      <c r="D40" s="23">
        <v>350</v>
      </c>
      <c r="E40" s="24">
        <v>30755721.141200002</v>
      </c>
    </row>
    <row r="41" spans="1:5" x14ac:dyDescent="0.25">
      <c r="A41" s="21" t="s">
        <v>50</v>
      </c>
      <c r="B41" s="22" t="s">
        <v>85</v>
      </c>
      <c r="C41" s="22" t="s">
        <v>62</v>
      </c>
      <c r="D41" s="23">
        <v>600</v>
      </c>
      <c r="E41" s="24">
        <v>19749417.371000003</v>
      </c>
    </row>
    <row r="42" spans="1:5" x14ac:dyDescent="0.25">
      <c r="A42" s="21" t="s">
        <v>50</v>
      </c>
      <c r="B42" s="22" t="s">
        <v>86</v>
      </c>
      <c r="C42" s="22" t="s">
        <v>62</v>
      </c>
      <c r="D42" s="23">
        <v>100</v>
      </c>
      <c r="E42" s="24">
        <v>2931418.8426000006</v>
      </c>
    </row>
    <row r="43" spans="1:5" x14ac:dyDescent="0.25">
      <c r="A43" s="21" t="s">
        <v>50</v>
      </c>
      <c r="B43" s="22" t="s">
        <v>87</v>
      </c>
      <c r="C43" s="22" t="s">
        <v>62</v>
      </c>
      <c r="D43" s="23">
        <v>200</v>
      </c>
      <c r="E43" s="24">
        <v>8788445.9849999994</v>
      </c>
    </row>
    <row r="44" spans="1:5" x14ac:dyDescent="0.25">
      <c r="A44" s="21" t="s">
        <v>50</v>
      </c>
      <c r="B44" s="22" t="s">
        <v>88</v>
      </c>
      <c r="C44" s="22" t="s">
        <v>62</v>
      </c>
      <c r="D44" s="23">
        <v>500</v>
      </c>
      <c r="E44" s="24">
        <v>25382872.009900004</v>
      </c>
    </row>
    <row r="45" spans="1:5" x14ac:dyDescent="0.25">
      <c r="A45" s="21" t="s">
        <v>50</v>
      </c>
      <c r="B45" s="22" t="s">
        <v>89</v>
      </c>
      <c r="C45" s="22" t="s">
        <v>62</v>
      </c>
      <c r="D45" s="23">
        <v>600</v>
      </c>
      <c r="E45" s="24">
        <v>28161279.892100003</v>
      </c>
    </row>
    <row r="46" spans="1:5" x14ac:dyDescent="0.25">
      <c r="A46" s="21" t="s">
        <v>55</v>
      </c>
      <c r="B46" s="22" t="s">
        <v>90</v>
      </c>
      <c r="C46" s="22" t="s">
        <v>91</v>
      </c>
      <c r="D46" s="23">
        <v>250</v>
      </c>
      <c r="E46" s="24">
        <v>4790620.4583000001</v>
      </c>
    </row>
    <row r="47" spans="1:5" x14ac:dyDescent="0.25">
      <c r="A47" s="21" t="s">
        <v>54</v>
      </c>
      <c r="B47" s="22" t="s">
        <v>92</v>
      </c>
      <c r="C47" s="22" t="s">
        <v>91</v>
      </c>
      <c r="D47" s="23">
        <v>800</v>
      </c>
      <c r="E47" s="24">
        <v>9624297.2982000019</v>
      </c>
    </row>
    <row r="48" spans="1:5" ht="27" x14ac:dyDescent="0.25">
      <c r="A48" s="21"/>
      <c r="B48" s="22" t="s">
        <v>93</v>
      </c>
      <c r="C48" s="22" t="s">
        <v>43</v>
      </c>
      <c r="D48" s="23"/>
      <c r="E48" s="24">
        <v>1166604.18</v>
      </c>
    </row>
    <row r="49" spans="1:5" x14ac:dyDescent="0.25">
      <c r="A49" s="21" t="s">
        <v>55</v>
      </c>
      <c r="B49" s="22" t="s">
        <v>94</v>
      </c>
      <c r="C49" s="22" t="s">
        <v>95</v>
      </c>
      <c r="D49" s="23">
        <v>200</v>
      </c>
      <c r="E49" s="24">
        <v>3563400</v>
      </c>
    </row>
    <row r="50" spans="1:5" x14ac:dyDescent="0.25">
      <c r="A50" s="21" t="s">
        <v>55</v>
      </c>
      <c r="B50" s="22" t="s">
        <v>96</v>
      </c>
      <c r="C50" s="22" t="s">
        <v>95</v>
      </c>
      <c r="D50" s="23">
        <v>150</v>
      </c>
      <c r="E50" s="24">
        <v>890850</v>
      </c>
    </row>
    <row r="51" spans="1:5" x14ac:dyDescent="0.25">
      <c r="A51" s="21" t="s">
        <v>54</v>
      </c>
      <c r="B51" s="22" t="s">
        <v>97</v>
      </c>
      <c r="C51" s="22" t="s">
        <v>95</v>
      </c>
      <c r="D51" s="23">
        <v>200</v>
      </c>
      <c r="E51" s="24">
        <v>890850</v>
      </c>
    </row>
    <row r="52" spans="1:5" x14ac:dyDescent="0.25">
      <c r="A52" s="21" t="s">
        <v>54</v>
      </c>
      <c r="B52" s="22" t="s">
        <v>98</v>
      </c>
      <c r="C52" s="22" t="s">
        <v>95</v>
      </c>
      <c r="D52" s="23">
        <v>50</v>
      </c>
      <c r="E52" s="24">
        <v>296950</v>
      </c>
    </row>
    <row r="53" spans="1:5" x14ac:dyDescent="0.25">
      <c r="A53" s="21" t="s">
        <v>54</v>
      </c>
      <c r="B53" s="22" t="s">
        <v>99</v>
      </c>
      <c r="C53" s="22" t="s">
        <v>95</v>
      </c>
      <c r="D53" s="23">
        <v>500</v>
      </c>
      <c r="E53" s="24">
        <v>2672550</v>
      </c>
    </row>
    <row r="54" spans="1:5" x14ac:dyDescent="0.25">
      <c r="A54" s="21" t="s">
        <v>54</v>
      </c>
      <c r="B54" s="22" t="s">
        <v>100</v>
      </c>
      <c r="C54" s="22" t="s">
        <v>95</v>
      </c>
      <c r="D54" s="23">
        <v>200</v>
      </c>
      <c r="E54" s="24">
        <v>296950</v>
      </c>
    </row>
    <row r="55" spans="1:5" x14ac:dyDescent="0.25">
      <c r="A55" s="21" t="s">
        <v>54</v>
      </c>
      <c r="B55" s="22" t="s">
        <v>101</v>
      </c>
      <c r="C55" s="22" t="s">
        <v>95</v>
      </c>
      <c r="D55" s="23">
        <v>200</v>
      </c>
      <c r="E55" s="24">
        <v>296950</v>
      </c>
    </row>
    <row r="56" spans="1:5" x14ac:dyDescent="0.25">
      <c r="A56" s="21" t="s">
        <v>50</v>
      </c>
      <c r="B56" s="22" t="s">
        <v>102</v>
      </c>
      <c r="C56" s="22" t="s">
        <v>95</v>
      </c>
      <c r="D56" s="23">
        <v>25</v>
      </c>
      <c r="E56" s="24">
        <v>148475</v>
      </c>
    </row>
    <row r="57" spans="1:5" x14ac:dyDescent="0.25">
      <c r="A57" s="21" t="s">
        <v>54</v>
      </c>
      <c r="B57" s="22" t="s">
        <v>103</v>
      </c>
      <c r="C57" s="22" t="s">
        <v>95</v>
      </c>
      <c r="D57" s="23">
        <v>25</v>
      </c>
      <c r="E57" s="24">
        <v>148475</v>
      </c>
    </row>
    <row r="58" spans="1:5" x14ac:dyDescent="0.25">
      <c r="A58" s="21" t="s">
        <v>50</v>
      </c>
      <c r="B58" s="22" t="s">
        <v>104</v>
      </c>
      <c r="C58" s="22" t="s">
        <v>95</v>
      </c>
      <c r="D58" s="23">
        <v>350</v>
      </c>
      <c r="E58" s="24">
        <v>3266450</v>
      </c>
    </row>
    <row r="59" spans="1:5" x14ac:dyDescent="0.25">
      <c r="A59" s="21" t="s">
        <v>50</v>
      </c>
      <c r="B59" s="22" t="s">
        <v>105</v>
      </c>
      <c r="C59" s="22" t="s">
        <v>95</v>
      </c>
      <c r="D59" s="23">
        <v>350</v>
      </c>
      <c r="E59" s="24">
        <v>4602725</v>
      </c>
    </row>
    <row r="60" spans="1:5" x14ac:dyDescent="0.25">
      <c r="A60" s="21" t="s">
        <v>50</v>
      </c>
      <c r="B60" s="22" t="s">
        <v>106</v>
      </c>
      <c r="C60" s="22" t="s">
        <v>95</v>
      </c>
      <c r="D60" s="23">
        <v>25</v>
      </c>
      <c r="E60" s="24">
        <v>148475</v>
      </c>
    </row>
    <row r="61" spans="1:5" x14ac:dyDescent="0.25">
      <c r="A61" s="21" t="s">
        <v>50</v>
      </c>
      <c r="B61" s="22" t="s">
        <v>107</v>
      </c>
      <c r="C61" s="22" t="s">
        <v>95</v>
      </c>
      <c r="D61" s="23">
        <v>50</v>
      </c>
      <c r="E61" s="24">
        <v>296950</v>
      </c>
    </row>
    <row r="62" spans="1:5" x14ac:dyDescent="0.25">
      <c r="A62" s="21" t="s">
        <v>50</v>
      </c>
      <c r="B62" s="22" t="s">
        <v>108</v>
      </c>
      <c r="C62" s="22" t="s">
        <v>95</v>
      </c>
      <c r="D62" s="23">
        <v>100</v>
      </c>
      <c r="E62" s="24">
        <v>2895262.5</v>
      </c>
    </row>
    <row r="63" spans="1:5" ht="27" x14ac:dyDescent="0.25">
      <c r="A63" s="21" t="s">
        <v>55</v>
      </c>
      <c r="B63" s="22" t="s">
        <v>109</v>
      </c>
      <c r="C63" s="22" t="s">
        <v>95</v>
      </c>
      <c r="D63" s="23">
        <v>25</v>
      </c>
      <c r="E63" s="24">
        <v>296950</v>
      </c>
    </row>
    <row r="64" spans="1:5" x14ac:dyDescent="0.25">
      <c r="A64" s="21" t="s">
        <v>55</v>
      </c>
      <c r="B64" s="22" t="s">
        <v>110</v>
      </c>
      <c r="C64" s="22" t="s">
        <v>95</v>
      </c>
      <c r="D64" s="23">
        <v>25</v>
      </c>
      <c r="E64" s="24">
        <v>148475</v>
      </c>
    </row>
    <row r="65" spans="1:5" x14ac:dyDescent="0.25">
      <c r="A65" s="21" t="s">
        <v>50</v>
      </c>
      <c r="B65" s="22" t="s">
        <v>111</v>
      </c>
      <c r="C65" s="22" t="s">
        <v>95</v>
      </c>
      <c r="D65" s="23"/>
      <c r="E65" s="24">
        <v>74237.5</v>
      </c>
    </row>
    <row r="66" spans="1:5" x14ac:dyDescent="0.25">
      <c r="A66" s="21" t="s">
        <v>55</v>
      </c>
      <c r="B66" s="22" t="s">
        <v>112</v>
      </c>
      <c r="C66" s="22" t="s">
        <v>95</v>
      </c>
      <c r="D66" s="23">
        <v>25</v>
      </c>
      <c r="E66" s="24">
        <v>148475</v>
      </c>
    </row>
    <row r="67" spans="1:5" x14ac:dyDescent="0.25">
      <c r="A67" s="21" t="s">
        <v>50</v>
      </c>
      <c r="B67" s="22" t="s">
        <v>113</v>
      </c>
      <c r="C67" s="22" t="s">
        <v>95</v>
      </c>
      <c r="D67" s="23">
        <v>2200</v>
      </c>
      <c r="E67" s="24">
        <v>5939000</v>
      </c>
    </row>
    <row r="68" spans="1:5" x14ac:dyDescent="0.25">
      <c r="A68" s="21" t="s">
        <v>50</v>
      </c>
      <c r="B68" s="22" t="s">
        <v>114</v>
      </c>
      <c r="C68" s="22" t="s">
        <v>95</v>
      </c>
      <c r="D68" s="23">
        <v>115</v>
      </c>
      <c r="E68" s="24">
        <v>3563400</v>
      </c>
    </row>
    <row r="69" spans="1:5" x14ac:dyDescent="0.25">
      <c r="A69" s="21" t="s">
        <v>50</v>
      </c>
      <c r="B69" s="22" t="s">
        <v>115</v>
      </c>
      <c r="C69" s="22" t="s">
        <v>95</v>
      </c>
      <c r="D69" s="23">
        <v>500</v>
      </c>
      <c r="E69" s="24">
        <v>296950</v>
      </c>
    </row>
    <row r="70" spans="1:5" ht="27" x14ac:dyDescent="0.25">
      <c r="A70" s="21" t="s">
        <v>50</v>
      </c>
      <c r="B70" s="22" t="s">
        <v>116</v>
      </c>
      <c r="C70" s="22" t="s">
        <v>95</v>
      </c>
      <c r="D70" s="23">
        <v>30</v>
      </c>
      <c r="E70" s="24">
        <v>2905271.4000000004</v>
      </c>
    </row>
    <row r="71" spans="1:5" ht="27" x14ac:dyDescent="0.25">
      <c r="A71" s="21" t="s">
        <v>50</v>
      </c>
      <c r="B71" s="22" t="s">
        <v>117</v>
      </c>
      <c r="C71" s="22" t="s">
        <v>118</v>
      </c>
      <c r="D71" s="23">
        <v>9</v>
      </c>
      <c r="E71" s="24">
        <v>148475</v>
      </c>
    </row>
    <row r="72" spans="1:5" x14ac:dyDescent="0.25">
      <c r="A72" s="21" t="s">
        <v>55</v>
      </c>
      <c r="B72" s="22" t="s">
        <v>119</v>
      </c>
      <c r="C72" s="22" t="s">
        <v>95</v>
      </c>
      <c r="D72" s="23">
        <v>275</v>
      </c>
      <c r="E72" s="24">
        <v>12650070</v>
      </c>
    </row>
    <row r="73" spans="1:5" x14ac:dyDescent="0.25">
      <c r="A73" s="25" t="s">
        <v>50</v>
      </c>
      <c r="B73" s="26" t="s">
        <v>120</v>
      </c>
      <c r="C73" s="27" t="s">
        <v>121</v>
      </c>
      <c r="D73" s="28">
        <v>50</v>
      </c>
      <c r="E73" s="29">
        <v>15578549.458700001</v>
      </c>
    </row>
    <row r="74" spans="1:5" x14ac:dyDescent="0.25">
      <c r="A74" s="25" t="s">
        <v>54</v>
      </c>
      <c r="B74" s="22" t="s">
        <v>122</v>
      </c>
      <c r="C74" s="27" t="s">
        <v>123</v>
      </c>
      <c r="D74" s="30"/>
      <c r="E74" s="29">
        <v>1019249.6568100001</v>
      </c>
    </row>
    <row r="75" spans="1:5" x14ac:dyDescent="0.25">
      <c r="A75" s="25" t="s">
        <v>55</v>
      </c>
      <c r="B75" s="22" t="s">
        <v>124</v>
      </c>
      <c r="C75" s="27" t="s">
        <v>123</v>
      </c>
      <c r="D75" s="30"/>
      <c r="E75" s="29">
        <v>1049182.0517948</v>
      </c>
    </row>
    <row r="76" spans="1:5" x14ac:dyDescent="0.25">
      <c r="A76" s="25" t="s">
        <v>55</v>
      </c>
      <c r="B76" s="22" t="s">
        <v>124</v>
      </c>
      <c r="C76" s="27" t="s">
        <v>123</v>
      </c>
      <c r="D76" s="30"/>
      <c r="E76" s="29">
        <v>1039376.6120584002</v>
      </c>
    </row>
    <row r="77" spans="1:5" x14ac:dyDescent="0.25">
      <c r="A77" s="25" t="s">
        <v>55</v>
      </c>
      <c r="B77" s="22" t="s">
        <v>124</v>
      </c>
      <c r="C77" s="27" t="s">
        <v>123</v>
      </c>
      <c r="D77" s="30"/>
      <c r="E77" s="29">
        <v>1033183.7027512001</v>
      </c>
    </row>
    <row r="78" spans="1:5" x14ac:dyDescent="0.25">
      <c r="A78" s="25" t="s">
        <v>55</v>
      </c>
      <c r="B78" s="22" t="s">
        <v>124</v>
      </c>
      <c r="C78" s="27" t="s">
        <v>123</v>
      </c>
      <c r="D78" s="30"/>
      <c r="E78" s="29">
        <v>1032151.5512000001</v>
      </c>
    </row>
    <row r="79" spans="1:5" x14ac:dyDescent="0.25">
      <c r="A79" s="25" t="s">
        <v>55</v>
      </c>
      <c r="B79" s="22" t="s">
        <v>125</v>
      </c>
      <c r="C79" s="27" t="s">
        <v>123</v>
      </c>
      <c r="D79" s="30"/>
      <c r="E79" s="29">
        <v>1039892.687834</v>
      </c>
    </row>
    <row r="80" spans="1:5" x14ac:dyDescent="0.25">
      <c r="A80" s="25" t="s">
        <v>54</v>
      </c>
      <c r="B80" s="22" t="s">
        <v>126</v>
      </c>
      <c r="C80" s="27" t="s">
        <v>123</v>
      </c>
      <c r="D80" s="30"/>
      <c r="E80" s="29"/>
    </row>
    <row r="81" spans="1:5" x14ac:dyDescent="0.25">
      <c r="A81" s="25" t="s">
        <v>54</v>
      </c>
      <c r="B81" s="22" t="s">
        <v>127</v>
      </c>
      <c r="C81" s="27" t="s">
        <v>123</v>
      </c>
      <c r="D81" s="30"/>
      <c r="E81" s="29"/>
    </row>
    <row r="82" spans="1:5" x14ac:dyDescent="0.25">
      <c r="A82" s="25" t="s">
        <v>54</v>
      </c>
      <c r="B82" s="22" t="s">
        <v>128</v>
      </c>
      <c r="C82" s="27" t="s">
        <v>123</v>
      </c>
      <c r="D82" s="30"/>
      <c r="E82" s="29"/>
    </row>
    <row r="83" spans="1:5" x14ac:dyDescent="0.25">
      <c r="A83" s="25" t="s">
        <v>55</v>
      </c>
      <c r="B83" s="22" t="s">
        <v>129</v>
      </c>
      <c r="C83" s="27" t="s">
        <v>123</v>
      </c>
      <c r="D83" s="30"/>
      <c r="E83" s="29"/>
    </row>
    <row r="84" spans="1:5" x14ac:dyDescent="0.25">
      <c r="A84" s="25" t="s">
        <v>55</v>
      </c>
      <c r="B84" s="22" t="s">
        <v>130</v>
      </c>
      <c r="C84" s="27" t="s">
        <v>123</v>
      </c>
      <c r="D84" s="30"/>
      <c r="E84" s="29"/>
    </row>
    <row r="85" spans="1:5" x14ac:dyDescent="0.25">
      <c r="A85" s="25" t="s">
        <v>55</v>
      </c>
      <c r="B85" s="22" t="s">
        <v>131</v>
      </c>
      <c r="C85" s="27" t="s">
        <v>123</v>
      </c>
      <c r="D85" s="30"/>
      <c r="E85" s="29">
        <v>1032151.5512000001</v>
      </c>
    </row>
    <row r="86" spans="1:5" x14ac:dyDescent="0.25">
      <c r="A86" s="25" t="s">
        <v>54</v>
      </c>
      <c r="B86" s="22" t="s">
        <v>132</v>
      </c>
      <c r="C86" s="27" t="s">
        <v>123</v>
      </c>
      <c r="D86" s="30"/>
      <c r="E86" s="29"/>
    </row>
    <row r="87" spans="1:5" x14ac:dyDescent="0.25">
      <c r="A87" s="25" t="s">
        <v>54</v>
      </c>
      <c r="B87" s="22" t="s">
        <v>133</v>
      </c>
      <c r="C87" s="27" t="s">
        <v>123</v>
      </c>
      <c r="D87" s="30"/>
      <c r="E87" s="29"/>
    </row>
    <row r="88" spans="1:5" x14ac:dyDescent="0.25">
      <c r="A88" s="25" t="s">
        <v>53</v>
      </c>
      <c r="B88" s="22" t="s">
        <v>134</v>
      </c>
      <c r="C88" s="27" t="s">
        <v>123</v>
      </c>
      <c r="D88" s="30"/>
      <c r="E88" s="29"/>
    </row>
    <row r="89" spans="1:5" x14ac:dyDescent="0.25">
      <c r="A89" s="25" t="s">
        <v>53</v>
      </c>
      <c r="B89" s="22" t="s">
        <v>135</v>
      </c>
      <c r="C89" s="27" t="s">
        <v>123</v>
      </c>
      <c r="D89" s="30"/>
      <c r="E89" s="29">
        <v>1038344.4605072001</v>
      </c>
    </row>
    <row r="90" spans="1:5" x14ac:dyDescent="0.25">
      <c r="A90" s="25" t="s">
        <v>54</v>
      </c>
      <c r="B90" s="22" t="s">
        <v>136</v>
      </c>
      <c r="C90" s="27" t="s">
        <v>123</v>
      </c>
      <c r="D90" s="30"/>
      <c r="E90" s="29"/>
    </row>
    <row r="91" spans="1:5" x14ac:dyDescent="0.25">
      <c r="A91" s="25" t="s">
        <v>50</v>
      </c>
      <c r="B91" s="22" t="s">
        <v>137</v>
      </c>
      <c r="C91" s="27" t="s">
        <v>123</v>
      </c>
      <c r="D91" s="30"/>
      <c r="E91" s="29"/>
    </row>
    <row r="92" spans="1:5" x14ac:dyDescent="0.25">
      <c r="A92" s="25" t="s">
        <v>50</v>
      </c>
      <c r="B92" s="22" t="s">
        <v>138</v>
      </c>
      <c r="C92" s="27" t="s">
        <v>123</v>
      </c>
      <c r="D92" s="30"/>
      <c r="E92" s="29"/>
    </row>
    <row r="93" spans="1:5" x14ac:dyDescent="0.25">
      <c r="A93" s="25" t="s">
        <v>50</v>
      </c>
      <c r="B93" s="22" t="s">
        <v>139</v>
      </c>
      <c r="C93" s="27" t="s">
        <v>123</v>
      </c>
      <c r="D93" s="30"/>
      <c r="E93" s="29"/>
    </row>
    <row r="94" spans="1:5" x14ac:dyDescent="0.25">
      <c r="A94" s="25" t="s">
        <v>50</v>
      </c>
      <c r="B94" s="22" t="s">
        <v>140</v>
      </c>
      <c r="C94" s="27" t="s">
        <v>123</v>
      </c>
      <c r="D94" s="30"/>
      <c r="E94" s="29">
        <v>1023894.3387904001</v>
      </c>
    </row>
    <row r="95" spans="1:5" x14ac:dyDescent="0.25">
      <c r="A95" s="36" t="s">
        <v>55</v>
      </c>
      <c r="B95" s="37" t="s">
        <v>141</v>
      </c>
      <c r="C95" s="37" t="s">
        <v>142</v>
      </c>
      <c r="D95" s="38">
        <v>315</v>
      </c>
      <c r="E95" s="39">
        <v>2324769</v>
      </c>
    </row>
    <row r="96" spans="1:5" x14ac:dyDescent="0.25">
      <c r="A96" s="36" t="s">
        <v>54</v>
      </c>
      <c r="B96" s="37" t="s">
        <v>143</v>
      </c>
      <c r="C96" s="37" t="s">
        <v>123</v>
      </c>
      <c r="D96" s="38">
        <v>400</v>
      </c>
      <c r="E96" s="39">
        <v>3588000</v>
      </c>
    </row>
    <row r="97" spans="1:5" x14ac:dyDescent="0.25">
      <c r="A97" s="36" t="s">
        <v>54</v>
      </c>
      <c r="B97" s="37" t="s">
        <v>144</v>
      </c>
      <c r="C97" s="37" t="s">
        <v>123</v>
      </c>
      <c r="D97" s="38">
        <v>770</v>
      </c>
      <c r="E97" s="39">
        <v>2990000</v>
      </c>
    </row>
    <row r="98" spans="1:5" x14ac:dyDescent="0.25">
      <c r="A98" s="36" t="s">
        <v>50</v>
      </c>
      <c r="B98" s="37" t="s">
        <v>103</v>
      </c>
      <c r="C98" s="37" t="s">
        <v>123</v>
      </c>
      <c r="D98" s="38">
        <v>220</v>
      </c>
      <c r="E98" s="39">
        <f>10*59800</f>
        <v>598000</v>
      </c>
    </row>
    <row r="99" spans="1:5" ht="27" x14ac:dyDescent="0.25">
      <c r="A99" s="36" t="s">
        <v>50</v>
      </c>
      <c r="B99" s="37" t="s">
        <v>145</v>
      </c>
      <c r="C99" s="37" t="s">
        <v>123</v>
      </c>
      <c r="D99" s="38">
        <v>500</v>
      </c>
      <c r="E99" s="39">
        <f>20*59800</f>
        <v>1196000</v>
      </c>
    </row>
    <row r="100" spans="1:5" x14ac:dyDescent="0.25">
      <c r="A100" s="36" t="s">
        <v>50</v>
      </c>
      <c r="B100" s="37" t="s">
        <v>146</v>
      </c>
      <c r="C100" s="37" t="s">
        <v>123</v>
      </c>
      <c r="D100" s="38">
        <v>850</v>
      </c>
      <c r="E100" s="39">
        <f>50*59800</f>
        <v>2990000</v>
      </c>
    </row>
    <row r="101" spans="1:5" x14ac:dyDescent="0.25">
      <c r="A101" s="36" t="s">
        <v>50</v>
      </c>
      <c r="B101" s="37" t="s">
        <v>147</v>
      </c>
      <c r="C101" s="37" t="s">
        <v>123</v>
      </c>
      <c r="D101" s="38">
        <v>1200</v>
      </c>
      <c r="E101" s="39">
        <f>60*59800</f>
        <v>3588000</v>
      </c>
    </row>
    <row r="102" spans="1:5" x14ac:dyDescent="0.25">
      <c r="A102" s="36" t="s">
        <v>50</v>
      </c>
      <c r="B102" s="37" t="s">
        <v>115</v>
      </c>
      <c r="C102" s="37" t="s">
        <v>123</v>
      </c>
      <c r="D102" s="38">
        <v>350</v>
      </c>
      <c r="E102" s="39">
        <f>10*59800</f>
        <v>598000</v>
      </c>
    </row>
    <row r="103" spans="1:5" x14ac:dyDescent="0.25">
      <c r="A103" s="36" t="s">
        <v>50</v>
      </c>
      <c r="B103" s="37" t="s">
        <v>148</v>
      </c>
      <c r="C103" s="37" t="s">
        <v>123</v>
      </c>
      <c r="D103" s="38">
        <v>500</v>
      </c>
      <c r="E103" s="39">
        <f>20*59800</f>
        <v>1196000</v>
      </c>
    </row>
    <row r="104" spans="1:5" x14ac:dyDescent="0.25">
      <c r="A104" s="36" t="s">
        <v>50</v>
      </c>
      <c r="B104" s="37" t="s">
        <v>149</v>
      </c>
      <c r="C104" s="37" t="s">
        <v>123</v>
      </c>
      <c r="D104" s="38">
        <v>250</v>
      </c>
      <c r="E104" s="39">
        <f>20*59800</f>
        <v>1196000</v>
      </c>
    </row>
    <row r="105" spans="1:5" x14ac:dyDescent="0.25">
      <c r="A105" s="36" t="s">
        <v>55</v>
      </c>
      <c r="B105" s="37" t="s">
        <v>150</v>
      </c>
      <c r="C105" s="37" t="s">
        <v>123</v>
      </c>
      <c r="D105" s="38">
        <v>700</v>
      </c>
      <c r="E105" s="39">
        <f>20*59800</f>
        <v>1196000</v>
      </c>
    </row>
    <row r="106" spans="1:5" ht="15.75" thickBot="1" x14ac:dyDescent="0.3">
      <c r="A106" s="144"/>
      <c r="B106" s="145"/>
      <c r="C106" s="146"/>
      <c r="D106" s="40">
        <f>SUM(D15:D105)</f>
        <v>20289</v>
      </c>
      <c r="E106" s="41">
        <f>SUM(E15:E105)</f>
        <v>414401325.60404599</v>
      </c>
    </row>
  </sheetData>
  <mergeCells count="4">
    <mergeCell ref="A1:E1"/>
    <mergeCell ref="A2:E2"/>
    <mergeCell ref="A13:D13"/>
    <mergeCell ref="A106:C10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tabSelected="1" topLeftCell="A46" zoomScale="75" zoomScaleNormal="75" workbookViewId="0">
      <selection activeCell="G78" sqref="G78"/>
    </sheetView>
  </sheetViews>
  <sheetFormatPr baseColWidth="10" defaultColWidth="11.42578125" defaultRowHeight="79.5" customHeight="1" x14ac:dyDescent="0.25"/>
  <cols>
    <col min="1" max="1" width="34.140625" style="77" customWidth="1"/>
    <col min="2" max="2" width="18.28515625" style="76" customWidth="1"/>
    <col min="3" max="3" width="19" style="76" customWidth="1"/>
    <col min="4" max="4" width="21" style="76" customWidth="1"/>
    <col min="5" max="5" width="19.7109375" style="56" customWidth="1"/>
    <col min="6" max="6" width="21.7109375" style="56" customWidth="1"/>
    <col min="7" max="16384" width="11.42578125" style="56"/>
  </cols>
  <sheetData>
    <row r="1" spans="1:6" ht="69.75" customHeight="1" thickBot="1" x14ac:dyDescent="0.3">
      <c r="A1" s="54" t="s">
        <v>0</v>
      </c>
      <c r="B1" s="55" t="s">
        <v>2</v>
      </c>
      <c r="C1" s="55" t="s">
        <v>1</v>
      </c>
      <c r="D1" s="55" t="s">
        <v>15</v>
      </c>
      <c r="E1" s="135" t="s">
        <v>164</v>
      </c>
      <c r="F1" s="136"/>
    </row>
    <row r="2" spans="1:6" ht="15.75" customHeight="1" x14ac:dyDescent="0.25">
      <c r="A2" s="129" t="s">
        <v>154</v>
      </c>
      <c r="B2" s="130"/>
      <c r="C2" s="130"/>
      <c r="D2" s="130"/>
      <c r="E2" s="130"/>
      <c r="F2" s="131"/>
    </row>
    <row r="3" spans="1:6" ht="86.25" customHeight="1" x14ac:dyDescent="0.25">
      <c r="A3" s="57" t="s">
        <v>16</v>
      </c>
      <c r="B3" s="58">
        <v>12000000</v>
      </c>
      <c r="C3" s="58">
        <v>7762000</v>
      </c>
      <c r="D3" s="58">
        <v>4089800</v>
      </c>
      <c r="E3" s="104" t="s">
        <v>165</v>
      </c>
      <c r="F3" s="105"/>
    </row>
    <row r="4" spans="1:6" ht="62.25" customHeight="1" x14ac:dyDescent="0.25">
      <c r="A4" s="57" t="s">
        <v>160</v>
      </c>
      <c r="B4" s="58">
        <v>18500000</v>
      </c>
      <c r="C4" s="58">
        <v>702515</v>
      </c>
      <c r="D4" s="58">
        <v>17196300</v>
      </c>
      <c r="E4" s="104" t="s">
        <v>167</v>
      </c>
      <c r="F4" s="105"/>
    </row>
    <row r="5" spans="1:6" ht="92.25" customHeight="1" x14ac:dyDescent="0.25">
      <c r="A5" s="57" t="s">
        <v>161</v>
      </c>
      <c r="B5" s="58">
        <v>2900000</v>
      </c>
      <c r="C5" s="58">
        <v>0</v>
      </c>
      <c r="D5" s="58">
        <v>2900000</v>
      </c>
      <c r="E5" s="104" t="s">
        <v>166</v>
      </c>
      <c r="F5" s="105"/>
    </row>
    <row r="6" spans="1:6" ht="85.5" customHeight="1" x14ac:dyDescent="0.25">
      <c r="A6" s="57" t="s">
        <v>162</v>
      </c>
      <c r="B6" s="58">
        <v>10000000</v>
      </c>
      <c r="C6" s="58">
        <v>9804000</v>
      </c>
      <c r="D6" s="58">
        <v>0</v>
      </c>
      <c r="E6" s="104" t="s">
        <v>168</v>
      </c>
      <c r="F6" s="105"/>
    </row>
    <row r="7" spans="1:6" ht="43.5" customHeight="1" x14ac:dyDescent="0.25">
      <c r="A7" s="57" t="s">
        <v>25</v>
      </c>
      <c r="B7" s="58">
        <v>329777019</v>
      </c>
      <c r="C7" s="58">
        <v>329777019</v>
      </c>
      <c r="D7" s="58">
        <v>200000</v>
      </c>
      <c r="E7" s="104" t="s">
        <v>170</v>
      </c>
      <c r="F7" s="105">
        <v>1</v>
      </c>
    </row>
    <row r="8" spans="1:6" ht="49.5" customHeight="1" x14ac:dyDescent="0.25">
      <c r="A8" s="57" t="s">
        <v>26</v>
      </c>
      <c r="B8" s="58">
        <v>21250000</v>
      </c>
      <c r="C8" s="58"/>
      <c r="D8" s="58">
        <v>18362100</v>
      </c>
      <c r="E8" s="104" t="s">
        <v>172</v>
      </c>
      <c r="F8" s="105">
        <v>0.5</v>
      </c>
    </row>
    <row r="9" spans="1:6" ht="63.75" customHeight="1" x14ac:dyDescent="0.25">
      <c r="A9" s="57" t="s">
        <v>28</v>
      </c>
      <c r="B9" s="58">
        <v>15000000</v>
      </c>
      <c r="C9" s="58"/>
      <c r="D9" s="58">
        <v>15000000</v>
      </c>
      <c r="E9" s="104" t="s">
        <v>173</v>
      </c>
      <c r="F9" s="105">
        <v>0</v>
      </c>
    </row>
    <row r="10" spans="1:6" ht="38.25" customHeight="1" x14ac:dyDescent="0.25">
      <c r="A10" s="57" t="s">
        <v>30</v>
      </c>
      <c r="B10" s="58">
        <v>15000000</v>
      </c>
      <c r="C10" s="58"/>
      <c r="D10" s="58">
        <v>12636960</v>
      </c>
      <c r="E10" s="104" t="s">
        <v>174</v>
      </c>
      <c r="F10" s="105"/>
    </row>
    <row r="11" spans="1:6" ht="33" customHeight="1" x14ac:dyDescent="0.25">
      <c r="A11" s="57" t="s">
        <v>33</v>
      </c>
      <c r="B11" s="58">
        <v>6000000</v>
      </c>
      <c r="C11" s="58"/>
      <c r="D11" s="58">
        <v>2655000</v>
      </c>
      <c r="E11" s="104" t="s">
        <v>175</v>
      </c>
      <c r="F11" s="105">
        <v>1</v>
      </c>
    </row>
    <row r="12" spans="1:6" ht="33" customHeight="1" x14ac:dyDescent="0.25">
      <c r="A12" s="57" t="s">
        <v>34</v>
      </c>
      <c r="B12" s="58">
        <v>3000000</v>
      </c>
      <c r="C12" s="58"/>
      <c r="D12" s="58">
        <v>2872500</v>
      </c>
      <c r="E12" s="104" t="s">
        <v>176</v>
      </c>
      <c r="F12" s="105">
        <v>0.5</v>
      </c>
    </row>
    <row r="13" spans="1:6" ht="41.25" customHeight="1" x14ac:dyDescent="0.25">
      <c r="A13" s="57" t="s">
        <v>35</v>
      </c>
      <c r="B13" s="58">
        <v>3500000</v>
      </c>
      <c r="C13" s="58"/>
      <c r="D13" s="58">
        <v>2670000</v>
      </c>
      <c r="E13" s="104" t="s">
        <v>174</v>
      </c>
      <c r="F13" s="105">
        <v>0.5</v>
      </c>
    </row>
    <row r="14" spans="1:6" ht="36" customHeight="1" x14ac:dyDescent="0.25">
      <c r="A14" s="57" t="s">
        <v>36</v>
      </c>
      <c r="B14" s="58">
        <v>24039000</v>
      </c>
      <c r="C14" s="58"/>
      <c r="D14" s="58">
        <v>23069500</v>
      </c>
      <c r="E14" s="104" t="s">
        <v>174</v>
      </c>
      <c r="F14" s="105">
        <v>0.5</v>
      </c>
    </row>
    <row r="15" spans="1:6" ht="33.75" customHeight="1" x14ac:dyDescent="0.25">
      <c r="A15" s="57" t="s">
        <v>37</v>
      </c>
      <c r="B15" s="58">
        <v>16630000</v>
      </c>
      <c r="C15" s="58"/>
      <c r="D15" s="58">
        <v>13445000</v>
      </c>
      <c r="E15" s="104" t="s">
        <v>174</v>
      </c>
      <c r="F15" s="105">
        <v>1.5</v>
      </c>
    </row>
    <row r="16" spans="1:6" ht="29.25" customHeight="1" x14ac:dyDescent="0.25">
      <c r="A16" s="59" t="s">
        <v>38</v>
      </c>
      <c r="B16" s="60">
        <v>17000000</v>
      </c>
      <c r="C16" s="61"/>
      <c r="D16" s="60">
        <v>13763529</v>
      </c>
      <c r="E16" s="104" t="s">
        <v>174</v>
      </c>
      <c r="F16" s="105">
        <v>2.5</v>
      </c>
    </row>
    <row r="17" spans="1:6" ht="23.25" customHeight="1" thickBot="1" x14ac:dyDescent="0.3">
      <c r="A17" s="57" t="s">
        <v>177</v>
      </c>
      <c r="B17" s="58">
        <v>1600000</v>
      </c>
      <c r="C17" s="58"/>
      <c r="D17" s="58">
        <v>1202000</v>
      </c>
      <c r="E17" s="137" t="s">
        <v>178</v>
      </c>
      <c r="F17" s="138">
        <v>0.5</v>
      </c>
    </row>
    <row r="18" spans="1:6" ht="29.25" customHeight="1" thickBot="1" x14ac:dyDescent="0.3">
      <c r="A18" s="62" t="s">
        <v>44</v>
      </c>
      <c r="B18" s="63">
        <f>SUM(B3:B17)</f>
        <v>496196019</v>
      </c>
      <c r="C18" s="64">
        <f>SUM(C3:C17)</f>
        <v>348045534</v>
      </c>
      <c r="D18" s="63">
        <f>SUM(D3:D17)</f>
        <v>130062689</v>
      </c>
      <c r="E18" s="116">
        <f>C18/B18</f>
        <v>0.70142750177929181</v>
      </c>
      <c r="F18" s="117"/>
    </row>
    <row r="19" spans="1:6" ht="29.25" customHeight="1" x14ac:dyDescent="0.25">
      <c r="A19" s="80"/>
      <c r="B19" s="81"/>
      <c r="C19" s="82"/>
      <c r="D19" s="81"/>
      <c r="E19" s="84"/>
      <c r="F19" s="84"/>
    </row>
    <row r="20" spans="1:6" ht="29.25" customHeight="1" thickBot="1" x14ac:dyDescent="0.3">
      <c r="A20" s="85"/>
      <c r="B20" s="86"/>
      <c r="C20" s="87"/>
      <c r="D20" s="86"/>
      <c r="E20" s="88"/>
      <c r="F20" s="88"/>
    </row>
    <row r="21" spans="1:6" ht="21" customHeight="1" thickBot="1" x14ac:dyDescent="0.3">
      <c r="A21" s="132" t="s">
        <v>155</v>
      </c>
      <c r="B21" s="133"/>
      <c r="C21" s="133"/>
      <c r="D21" s="133"/>
      <c r="E21" s="133"/>
      <c r="F21" s="134"/>
    </row>
    <row r="22" spans="1:6" ht="42" customHeight="1" thickBot="1" x14ac:dyDescent="0.3">
      <c r="A22" s="91" t="s">
        <v>156</v>
      </c>
      <c r="B22" s="91" t="s">
        <v>2</v>
      </c>
      <c r="C22" s="91" t="s">
        <v>1</v>
      </c>
      <c r="D22" s="91" t="s">
        <v>15</v>
      </c>
      <c r="E22" s="114" t="s">
        <v>164</v>
      </c>
      <c r="F22" s="115"/>
    </row>
    <row r="23" spans="1:6" ht="131.25" customHeight="1" x14ac:dyDescent="0.25">
      <c r="A23" s="89" t="s">
        <v>193</v>
      </c>
      <c r="B23" s="90">
        <v>27355682.859999999</v>
      </c>
      <c r="C23" s="90">
        <v>0</v>
      </c>
      <c r="D23" s="90">
        <v>0</v>
      </c>
      <c r="E23" s="118" t="s">
        <v>179</v>
      </c>
      <c r="F23" s="119"/>
    </row>
    <row r="24" spans="1:6" ht="43.5" customHeight="1" x14ac:dyDescent="0.25">
      <c r="A24" s="57" t="s">
        <v>194</v>
      </c>
      <c r="B24" s="58">
        <v>11400306.41</v>
      </c>
      <c r="C24" s="58">
        <v>9804000</v>
      </c>
      <c r="D24" s="58">
        <v>0</v>
      </c>
      <c r="E24" s="104" t="s">
        <v>180</v>
      </c>
      <c r="F24" s="105"/>
    </row>
    <row r="25" spans="1:6" ht="60" customHeight="1" x14ac:dyDescent="0.25">
      <c r="A25" s="57" t="s">
        <v>195</v>
      </c>
      <c r="B25" s="58">
        <v>18785547.5</v>
      </c>
      <c r="C25" s="58">
        <v>0</v>
      </c>
      <c r="D25" s="58">
        <v>17162000</v>
      </c>
      <c r="E25" s="104" t="s">
        <v>183</v>
      </c>
      <c r="F25" s="105"/>
    </row>
    <row r="26" spans="1:6" ht="36" customHeight="1" x14ac:dyDescent="0.25">
      <c r="A26" s="57" t="s">
        <v>196</v>
      </c>
      <c r="B26" s="58">
        <v>20000000</v>
      </c>
      <c r="C26" s="58"/>
      <c r="D26" s="58">
        <v>16505500</v>
      </c>
      <c r="E26" s="104" t="s">
        <v>174</v>
      </c>
      <c r="F26" s="105"/>
    </row>
    <row r="27" spans="1:6" ht="75" customHeight="1" x14ac:dyDescent="0.25">
      <c r="A27" s="59" t="s">
        <v>181</v>
      </c>
      <c r="B27" s="60">
        <v>10115000</v>
      </c>
      <c r="C27" s="60">
        <v>6740000</v>
      </c>
      <c r="D27" s="60">
        <v>2690000</v>
      </c>
      <c r="E27" s="104" t="s">
        <v>182</v>
      </c>
      <c r="F27" s="105"/>
    </row>
    <row r="28" spans="1:6" ht="93.75" customHeight="1" x14ac:dyDescent="0.25">
      <c r="A28" s="59" t="s">
        <v>184</v>
      </c>
      <c r="B28" s="60">
        <v>3288110</v>
      </c>
      <c r="C28" s="60">
        <v>3174500</v>
      </c>
      <c r="D28" s="60">
        <v>0</v>
      </c>
      <c r="E28" s="106" t="s">
        <v>185</v>
      </c>
      <c r="F28" s="107"/>
    </row>
    <row r="29" spans="1:6" ht="93.75" customHeight="1" x14ac:dyDescent="0.25">
      <c r="A29" s="59" t="s">
        <v>205</v>
      </c>
      <c r="B29" s="60">
        <v>2196717</v>
      </c>
      <c r="C29" s="60">
        <v>0</v>
      </c>
      <c r="D29" s="60">
        <v>2172000</v>
      </c>
      <c r="E29" s="104" t="s">
        <v>206</v>
      </c>
      <c r="F29" s="105"/>
    </row>
    <row r="30" spans="1:6" ht="93.75" customHeight="1" thickBot="1" x14ac:dyDescent="0.3">
      <c r="A30" s="59" t="s">
        <v>207</v>
      </c>
      <c r="B30" s="96"/>
      <c r="C30" s="60">
        <v>0</v>
      </c>
      <c r="D30" s="60">
        <v>0</v>
      </c>
      <c r="E30" s="106" t="s">
        <v>208</v>
      </c>
      <c r="F30" s="107"/>
    </row>
    <row r="31" spans="1:6" ht="29.25" customHeight="1" thickBot="1" x14ac:dyDescent="0.3">
      <c r="A31" s="62" t="s">
        <v>44</v>
      </c>
      <c r="B31" s="63">
        <f>SUM(B23:B30)</f>
        <v>93141363.769999996</v>
      </c>
      <c r="C31" s="64">
        <f>SUM(C23:C30)</f>
        <v>19718500</v>
      </c>
      <c r="D31" s="63">
        <f>SUM(D23:D30)</f>
        <v>38529500</v>
      </c>
      <c r="E31" s="116">
        <f>C31/B31</f>
        <v>0.21170508141465666</v>
      </c>
      <c r="F31" s="117"/>
    </row>
    <row r="32" spans="1:6" ht="29.25" customHeight="1" thickBot="1" x14ac:dyDescent="0.3">
      <c r="A32" s="120" t="s">
        <v>155</v>
      </c>
      <c r="B32" s="121"/>
      <c r="C32" s="121"/>
      <c r="D32" s="121"/>
      <c r="E32" s="121"/>
      <c r="F32" s="122"/>
    </row>
    <row r="33" spans="1:6" ht="33.75" customHeight="1" thickBot="1" x14ac:dyDescent="0.3">
      <c r="A33" s="91" t="s">
        <v>157</v>
      </c>
      <c r="B33" s="91" t="s">
        <v>2</v>
      </c>
      <c r="C33" s="91" t="s">
        <v>1</v>
      </c>
      <c r="D33" s="91" t="s">
        <v>15</v>
      </c>
      <c r="E33" s="114" t="s">
        <v>164</v>
      </c>
      <c r="F33" s="115"/>
    </row>
    <row r="34" spans="1:6" ht="48" customHeight="1" x14ac:dyDescent="0.25">
      <c r="A34" s="89" t="s">
        <v>188</v>
      </c>
      <c r="B34" s="90">
        <v>14160373.23</v>
      </c>
      <c r="C34" s="90">
        <v>11728800</v>
      </c>
      <c r="D34" s="90">
        <v>0</v>
      </c>
      <c r="E34" s="118" t="s">
        <v>186</v>
      </c>
      <c r="F34" s="119"/>
    </row>
    <row r="35" spans="1:6" ht="48.75" customHeight="1" x14ac:dyDescent="0.25">
      <c r="A35" s="57" t="s">
        <v>189</v>
      </c>
      <c r="B35" s="58">
        <v>5000000</v>
      </c>
      <c r="C35" s="58">
        <v>4343900</v>
      </c>
      <c r="D35" s="58">
        <v>0</v>
      </c>
      <c r="E35" s="104" t="s">
        <v>186</v>
      </c>
      <c r="F35" s="105"/>
    </row>
    <row r="36" spans="1:6" ht="42.75" customHeight="1" x14ac:dyDescent="0.25">
      <c r="A36" s="57" t="s">
        <v>190</v>
      </c>
      <c r="B36" s="58">
        <v>7500000</v>
      </c>
      <c r="C36" s="58">
        <v>6075000</v>
      </c>
      <c r="D36" s="58">
        <v>0</v>
      </c>
      <c r="E36" s="104" t="s">
        <v>186</v>
      </c>
      <c r="F36" s="105"/>
    </row>
    <row r="37" spans="1:6" ht="44.25" customHeight="1" x14ac:dyDescent="0.25">
      <c r="A37" s="57" t="s">
        <v>191</v>
      </c>
      <c r="B37" s="58">
        <v>13187500</v>
      </c>
      <c r="C37" s="58">
        <v>0</v>
      </c>
      <c r="D37" s="58">
        <v>9801014</v>
      </c>
      <c r="E37" s="104" t="s">
        <v>187</v>
      </c>
      <c r="F37" s="105"/>
    </row>
    <row r="38" spans="1:6" ht="39" customHeight="1" x14ac:dyDescent="0.25">
      <c r="A38" s="57" t="s">
        <v>192</v>
      </c>
      <c r="B38" s="58">
        <v>6000000</v>
      </c>
      <c r="C38" s="58"/>
      <c r="D38" s="58">
        <v>5914500</v>
      </c>
      <c r="E38" s="104" t="s">
        <v>174</v>
      </c>
      <c r="F38" s="105"/>
    </row>
    <row r="39" spans="1:6" ht="36" customHeight="1" x14ac:dyDescent="0.25">
      <c r="A39" s="57" t="s">
        <v>39</v>
      </c>
      <c r="B39" s="58">
        <v>2324973</v>
      </c>
      <c r="C39" s="58">
        <v>2323722</v>
      </c>
      <c r="D39" s="58">
        <v>0</v>
      </c>
      <c r="E39" s="104" t="s">
        <v>186</v>
      </c>
      <c r="F39" s="105"/>
    </row>
    <row r="40" spans="1:6" ht="36" customHeight="1" x14ac:dyDescent="0.25">
      <c r="A40" s="59" t="s">
        <v>209</v>
      </c>
      <c r="B40" s="60">
        <v>2324662</v>
      </c>
      <c r="C40" s="60">
        <v>0</v>
      </c>
      <c r="D40" s="60">
        <v>1682200</v>
      </c>
      <c r="E40" s="104" t="s">
        <v>210</v>
      </c>
      <c r="F40" s="105"/>
    </row>
    <row r="41" spans="1:6" ht="36" customHeight="1" thickBot="1" x14ac:dyDescent="0.3">
      <c r="A41" s="59" t="s">
        <v>211</v>
      </c>
      <c r="B41" s="60">
        <v>1550595</v>
      </c>
      <c r="C41" s="60">
        <v>0</v>
      </c>
      <c r="D41" s="60">
        <v>1496000</v>
      </c>
      <c r="E41" s="104" t="s">
        <v>212</v>
      </c>
      <c r="F41" s="105"/>
    </row>
    <row r="42" spans="1:6" ht="29.25" customHeight="1" thickBot="1" x14ac:dyDescent="0.3">
      <c r="A42" s="65" t="s">
        <v>44</v>
      </c>
      <c r="B42" s="66">
        <f>SUM(B34:B41)</f>
        <v>52048103.230000004</v>
      </c>
      <c r="C42" s="67">
        <f>SUM(C34:C41)</f>
        <v>24471422</v>
      </c>
      <c r="D42" s="66">
        <f>SUM(D34:D41)</f>
        <v>18893714</v>
      </c>
      <c r="E42" s="116">
        <f>C42/B42</f>
        <v>0.47016933339263201</v>
      </c>
      <c r="F42" s="117"/>
    </row>
    <row r="43" spans="1:6" ht="29.25" customHeight="1" thickBot="1" x14ac:dyDescent="0.3">
      <c r="A43" s="123" t="s">
        <v>155</v>
      </c>
      <c r="B43" s="124"/>
      <c r="C43" s="124"/>
      <c r="D43" s="124"/>
      <c r="E43" s="124"/>
      <c r="F43" s="125"/>
    </row>
    <row r="44" spans="1:6" ht="42.75" customHeight="1" thickBot="1" x14ac:dyDescent="0.3">
      <c r="A44" s="91" t="s">
        <v>158</v>
      </c>
      <c r="B44" s="91" t="s">
        <v>2</v>
      </c>
      <c r="C44" s="91" t="s">
        <v>1</v>
      </c>
      <c r="D44" s="91" t="s">
        <v>15</v>
      </c>
      <c r="E44" s="114" t="s">
        <v>164</v>
      </c>
      <c r="F44" s="115"/>
    </row>
    <row r="45" spans="1:6" ht="57.75" customHeight="1" x14ac:dyDescent="0.25">
      <c r="A45" s="89" t="s">
        <v>17</v>
      </c>
      <c r="B45" s="90">
        <v>30699918.399999999</v>
      </c>
      <c r="C45" s="90">
        <v>0</v>
      </c>
      <c r="D45" s="90">
        <v>30574760</v>
      </c>
      <c r="E45" s="118" t="s">
        <v>197</v>
      </c>
      <c r="F45" s="119">
        <v>0.1</v>
      </c>
    </row>
    <row r="46" spans="1:6" ht="49.5" customHeight="1" x14ac:dyDescent="0.25">
      <c r="A46" s="57" t="s">
        <v>18</v>
      </c>
      <c r="B46" s="58">
        <v>10719000</v>
      </c>
      <c r="C46" s="58">
        <v>0</v>
      </c>
      <c r="D46" s="58">
        <v>9651998</v>
      </c>
      <c r="E46" s="104" t="s">
        <v>198</v>
      </c>
      <c r="F46" s="105">
        <v>1</v>
      </c>
    </row>
    <row r="47" spans="1:6" ht="51" customHeight="1" x14ac:dyDescent="0.25">
      <c r="A47" s="57" t="s">
        <v>19</v>
      </c>
      <c r="B47" s="58">
        <v>14065700</v>
      </c>
      <c r="C47" s="58">
        <v>0</v>
      </c>
      <c r="D47" s="58">
        <v>11586650</v>
      </c>
      <c r="E47" s="104" t="s">
        <v>187</v>
      </c>
      <c r="F47" s="105">
        <v>0.5</v>
      </c>
    </row>
    <row r="48" spans="1:6" ht="42" customHeight="1" x14ac:dyDescent="0.25">
      <c r="A48" s="57" t="s">
        <v>29</v>
      </c>
      <c r="B48" s="58">
        <v>9576947</v>
      </c>
      <c r="C48" s="58"/>
      <c r="D48" s="58">
        <v>7827500</v>
      </c>
      <c r="E48" s="104" t="s">
        <v>174</v>
      </c>
      <c r="F48" s="105">
        <v>0.5</v>
      </c>
    </row>
    <row r="49" spans="1:6" ht="41.25" customHeight="1" x14ac:dyDescent="0.25">
      <c r="A49" s="57" t="s">
        <v>31</v>
      </c>
      <c r="B49" s="58">
        <v>8500000</v>
      </c>
      <c r="C49" s="58"/>
      <c r="D49" s="58">
        <v>7291500</v>
      </c>
      <c r="E49" s="104" t="s">
        <v>176</v>
      </c>
      <c r="F49" s="105">
        <v>0.5</v>
      </c>
    </row>
    <row r="50" spans="1:6" ht="38.25" customHeight="1" thickBot="1" x14ac:dyDescent="0.3">
      <c r="A50" s="59" t="s">
        <v>32</v>
      </c>
      <c r="B50" s="60">
        <v>1500000</v>
      </c>
      <c r="C50" s="60"/>
      <c r="D50" s="60">
        <v>1248000</v>
      </c>
      <c r="E50" s="106" t="s">
        <v>176</v>
      </c>
      <c r="F50" s="107">
        <v>1.5</v>
      </c>
    </row>
    <row r="51" spans="1:6" ht="29.25" customHeight="1" thickBot="1" x14ac:dyDescent="0.3">
      <c r="A51" s="62" t="s">
        <v>44</v>
      </c>
      <c r="B51" s="63">
        <f>SUM(B45:B50)</f>
        <v>75061565.400000006</v>
      </c>
      <c r="C51" s="64">
        <f>SUM(C45:C50)</f>
        <v>0</v>
      </c>
      <c r="D51" s="63">
        <f>SUM(D45:D50)</f>
        <v>68180408</v>
      </c>
      <c r="E51" s="116">
        <f>C51/B51</f>
        <v>0</v>
      </c>
      <c r="F51" s="117"/>
    </row>
    <row r="52" spans="1:6" ht="29.25" customHeight="1" thickBot="1" x14ac:dyDescent="0.3">
      <c r="A52" s="126" t="s">
        <v>155</v>
      </c>
      <c r="B52" s="127"/>
      <c r="C52" s="127"/>
      <c r="D52" s="127"/>
      <c r="E52" s="127"/>
      <c r="F52" s="128"/>
    </row>
    <row r="53" spans="1:6" ht="42" customHeight="1" thickBot="1" x14ac:dyDescent="0.3">
      <c r="A53" s="91" t="s">
        <v>159</v>
      </c>
      <c r="B53" s="91" t="s">
        <v>2</v>
      </c>
      <c r="C53" s="91" t="s">
        <v>1</v>
      </c>
      <c r="D53" s="91" t="s">
        <v>15</v>
      </c>
      <c r="E53" s="114" t="s">
        <v>164</v>
      </c>
      <c r="F53" s="115"/>
    </row>
    <row r="54" spans="1:6" ht="57.75" customHeight="1" x14ac:dyDescent="0.25">
      <c r="A54" s="89" t="s">
        <v>20</v>
      </c>
      <c r="B54" s="90">
        <v>7065000</v>
      </c>
      <c r="C54" s="90">
        <v>6285200</v>
      </c>
      <c r="D54" s="90">
        <v>0</v>
      </c>
      <c r="E54" s="110" t="s">
        <v>175</v>
      </c>
      <c r="F54" s="111">
        <v>1</v>
      </c>
    </row>
    <row r="55" spans="1:6" ht="44.25" customHeight="1" x14ac:dyDescent="0.25">
      <c r="A55" s="57" t="s">
        <v>21</v>
      </c>
      <c r="B55" s="58">
        <v>9627000</v>
      </c>
      <c r="C55" s="58">
        <v>7704365</v>
      </c>
      <c r="D55" s="58">
        <v>0</v>
      </c>
      <c r="E55" s="112" t="s">
        <v>175</v>
      </c>
      <c r="F55" s="113">
        <v>2</v>
      </c>
    </row>
    <row r="56" spans="1:6" ht="54" x14ac:dyDescent="0.25">
      <c r="A56" s="57" t="s">
        <v>22</v>
      </c>
      <c r="B56" s="58">
        <v>8999489</v>
      </c>
      <c r="C56" s="58">
        <v>0</v>
      </c>
      <c r="D56" s="58">
        <v>7226779</v>
      </c>
      <c r="E56" s="112" t="s">
        <v>187</v>
      </c>
      <c r="F56" s="113">
        <v>0.5</v>
      </c>
    </row>
    <row r="57" spans="1:6" ht="60" customHeight="1" x14ac:dyDescent="0.25">
      <c r="A57" s="57" t="s">
        <v>23</v>
      </c>
      <c r="B57" s="58">
        <v>4300000</v>
      </c>
      <c r="C57" s="58">
        <v>3711900</v>
      </c>
      <c r="D57" s="58">
        <v>0</v>
      </c>
      <c r="E57" s="112" t="s">
        <v>199</v>
      </c>
      <c r="F57" s="113">
        <v>1</v>
      </c>
    </row>
    <row r="58" spans="1:6" ht="60" customHeight="1" x14ac:dyDescent="0.25">
      <c r="A58" s="59" t="s">
        <v>200</v>
      </c>
      <c r="B58" s="60">
        <v>7500000</v>
      </c>
      <c r="C58" s="60">
        <v>7500000</v>
      </c>
      <c r="D58" s="60">
        <v>0</v>
      </c>
      <c r="E58" s="108" t="s">
        <v>201</v>
      </c>
      <c r="F58" s="109"/>
    </row>
    <row r="59" spans="1:6" ht="77.25" customHeight="1" x14ac:dyDescent="0.25">
      <c r="A59" s="59" t="s">
        <v>213</v>
      </c>
      <c r="B59" s="96"/>
      <c r="C59" s="60">
        <v>0</v>
      </c>
      <c r="D59" s="60">
        <v>0</v>
      </c>
      <c r="E59" s="108" t="s">
        <v>214</v>
      </c>
      <c r="F59" s="109"/>
    </row>
    <row r="60" spans="1:6" ht="77.25" customHeight="1" x14ac:dyDescent="0.25">
      <c r="A60" s="59" t="s">
        <v>215</v>
      </c>
      <c r="B60" s="60">
        <v>2055417</v>
      </c>
      <c r="C60" s="60">
        <v>0</v>
      </c>
      <c r="D60" s="60">
        <v>2000100</v>
      </c>
      <c r="E60" s="108" t="s">
        <v>216</v>
      </c>
      <c r="F60" s="109"/>
    </row>
    <row r="61" spans="1:6" ht="77.25" customHeight="1" thickBot="1" x14ac:dyDescent="0.3">
      <c r="A61" s="59" t="s">
        <v>218</v>
      </c>
      <c r="B61" s="60">
        <v>2072413</v>
      </c>
      <c r="C61" s="60">
        <v>0</v>
      </c>
      <c r="D61" s="60">
        <v>1008000</v>
      </c>
      <c r="E61" s="108" t="s">
        <v>217</v>
      </c>
      <c r="F61" s="109"/>
    </row>
    <row r="62" spans="1:6" ht="29.25" customHeight="1" thickBot="1" x14ac:dyDescent="0.3">
      <c r="A62" s="62" t="s">
        <v>44</v>
      </c>
      <c r="B62" s="63">
        <f>SUM(B54:B61)</f>
        <v>41619319</v>
      </c>
      <c r="C62" s="64">
        <f>SUM(C54:C61)</f>
        <v>25201465</v>
      </c>
      <c r="D62" s="63">
        <f>SUM(D54:D61)</f>
        <v>10234879</v>
      </c>
      <c r="E62" s="102">
        <f>C62/B62</f>
        <v>0.60552324270370694</v>
      </c>
      <c r="F62" s="103"/>
    </row>
    <row r="63" spans="1:6" ht="29.25" customHeight="1" x14ac:dyDescent="0.25">
      <c r="A63" s="80"/>
      <c r="B63" s="81"/>
      <c r="C63" s="82"/>
      <c r="D63" s="81"/>
      <c r="E63" s="84"/>
      <c r="F63" s="84"/>
    </row>
    <row r="64" spans="1:6" ht="29.25" customHeight="1" thickBot="1" x14ac:dyDescent="0.3">
      <c r="A64" s="85"/>
      <c r="B64" s="86"/>
      <c r="C64" s="87"/>
      <c r="D64" s="86"/>
      <c r="E64" s="88"/>
      <c r="F64" s="88"/>
    </row>
    <row r="65" spans="1:6" ht="46.5" customHeight="1" thickBot="1" x14ac:dyDescent="0.3">
      <c r="A65" s="54" t="s">
        <v>202</v>
      </c>
      <c r="B65" s="55" t="s">
        <v>2</v>
      </c>
      <c r="C65" s="55" t="s">
        <v>1</v>
      </c>
      <c r="D65" s="55" t="s">
        <v>15</v>
      </c>
      <c r="E65" s="100" t="s">
        <v>164</v>
      </c>
      <c r="F65" s="101"/>
    </row>
    <row r="66" spans="1:6" ht="78.75" customHeight="1" x14ac:dyDescent="0.25">
      <c r="A66" s="89" t="s">
        <v>163</v>
      </c>
      <c r="B66" s="90">
        <f>241684815.94+90000000</f>
        <v>331684815.94</v>
      </c>
      <c r="C66" s="90">
        <v>0</v>
      </c>
      <c r="D66" s="90">
        <v>0</v>
      </c>
      <c r="E66" s="110" t="s">
        <v>169</v>
      </c>
      <c r="F66" s="111"/>
    </row>
    <row r="67" spans="1:6" ht="66.75" customHeight="1" thickBot="1" x14ac:dyDescent="0.3">
      <c r="A67" s="59" t="s">
        <v>42</v>
      </c>
      <c r="B67" s="60">
        <v>40000000</v>
      </c>
      <c r="C67" s="60">
        <v>0</v>
      </c>
      <c r="D67" s="60">
        <v>0</v>
      </c>
      <c r="E67" s="108" t="s">
        <v>171</v>
      </c>
      <c r="F67" s="109">
        <v>0</v>
      </c>
    </row>
    <row r="68" spans="1:6" ht="29.25" customHeight="1" thickBot="1" x14ac:dyDescent="0.3">
      <c r="A68" s="62" t="s">
        <v>44</v>
      </c>
      <c r="B68" s="63">
        <f>SUM(B66:B67)</f>
        <v>371684815.94</v>
      </c>
      <c r="C68" s="64">
        <f>SUM(C66:C67)</f>
        <v>0</v>
      </c>
      <c r="D68" s="63">
        <f>SUM(D66:D67)</f>
        <v>0</v>
      </c>
      <c r="E68" s="102">
        <f>C68/B68</f>
        <v>0</v>
      </c>
      <c r="F68" s="103"/>
    </row>
    <row r="69" spans="1:6" ht="29.25" customHeight="1" thickBot="1" x14ac:dyDescent="0.3">
      <c r="A69" s="80"/>
      <c r="B69" s="81"/>
      <c r="C69" s="82"/>
      <c r="D69" s="81"/>
      <c r="E69" s="83"/>
      <c r="F69" s="83"/>
    </row>
    <row r="70" spans="1:6" s="79" customFormat="1" ht="29.25" customHeight="1" x14ac:dyDescent="0.25">
      <c r="A70" s="97" t="s">
        <v>203</v>
      </c>
      <c r="B70" s="92">
        <f>B62+B51+B42+B31</f>
        <v>261870351.39999998</v>
      </c>
      <c r="C70" s="93">
        <f>C18</f>
        <v>348045534</v>
      </c>
      <c r="D70" s="92">
        <f>D18</f>
        <v>130062689</v>
      </c>
      <c r="E70" s="94"/>
      <c r="F70" s="78"/>
    </row>
    <row r="71" spans="1:6" s="79" customFormat="1" ht="29.25" customHeight="1" x14ac:dyDescent="0.25">
      <c r="A71" s="98" t="s">
        <v>219</v>
      </c>
      <c r="B71" s="69">
        <f>B18</f>
        <v>496196019</v>
      </c>
      <c r="C71" s="70">
        <f>C31+C42+C51+C62</f>
        <v>69391387</v>
      </c>
      <c r="D71" s="69">
        <f>D31+D42+D51+D62</f>
        <v>135838501</v>
      </c>
      <c r="E71" s="95"/>
      <c r="F71" s="78"/>
    </row>
    <row r="72" spans="1:6" s="79" customFormat="1" ht="29.25" customHeight="1" x14ac:dyDescent="0.25">
      <c r="A72" s="98" t="s">
        <v>220</v>
      </c>
      <c r="B72" s="69">
        <f>B68</f>
        <v>371684815.94</v>
      </c>
      <c r="C72" s="70">
        <f>C68</f>
        <v>0</v>
      </c>
      <c r="D72" s="69">
        <f>D68</f>
        <v>0</v>
      </c>
      <c r="E72" s="95"/>
      <c r="F72" s="78"/>
    </row>
    <row r="73" spans="1:6" ht="24.75" customHeight="1" thickBot="1" x14ac:dyDescent="0.3">
      <c r="A73" s="99" t="s">
        <v>204</v>
      </c>
      <c r="B73" s="66">
        <f>SUM(B70:B72)</f>
        <v>1129751186.3399999</v>
      </c>
      <c r="C73" s="66">
        <f>SUM(C70:C72)</f>
        <v>417436921</v>
      </c>
      <c r="D73" s="66">
        <f>SUM(D70:D72)</f>
        <v>265901190</v>
      </c>
      <c r="E73" s="68">
        <f>C73/B73</f>
        <v>0.36949456309256035</v>
      </c>
      <c r="F73" s="73"/>
    </row>
    <row r="74" spans="1:6" s="74" customFormat="1" ht="13.5" x14ac:dyDescent="0.25">
      <c r="A74" s="71"/>
      <c r="B74" s="72"/>
      <c r="C74" s="72"/>
      <c r="D74" s="72"/>
      <c r="E74" s="73"/>
      <c r="F74" s="73"/>
    </row>
    <row r="75" spans="1:6" ht="13.5" x14ac:dyDescent="0.25">
      <c r="A75" s="75"/>
    </row>
    <row r="76" spans="1:6" ht="13.5" x14ac:dyDescent="0.25">
      <c r="A76" s="75"/>
    </row>
    <row r="77" spans="1:6" ht="13.5" x14ac:dyDescent="0.25">
      <c r="A77" s="75"/>
    </row>
    <row r="78" spans="1:6" ht="13.5" x14ac:dyDescent="0.25">
      <c r="A78" s="75"/>
    </row>
    <row r="79" spans="1:6" ht="13.5" x14ac:dyDescent="0.25">
      <c r="A79" s="75"/>
    </row>
    <row r="80" spans="1:6" ht="13.5" x14ac:dyDescent="0.25">
      <c r="A80" s="75">
        <f>3+23+3+31</f>
        <v>60</v>
      </c>
    </row>
    <row r="81" spans="1:1" ht="13.5" x14ac:dyDescent="0.25">
      <c r="A81" s="75" t="s">
        <v>3</v>
      </c>
    </row>
    <row r="82" spans="1:1" ht="13.5" x14ac:dyDescent="0.25">
      <c r="A82" s="75" t="s">
        <v>4</v>
      </c>
    </row>
    <row r="83" spans="1:1" ht="13.5" x14ac:dyDescent="0.25">
      <c r="A83" s="75" t="s">
        <v>7</v>
      </c>
    </row>
    <row r="84" spans="1:1" ht="13.5" x14ac:dyDescent="0.25">
      <c r="A84" s="75" t="s">
        <v>8</v>
      </c>
    </row>
    <row r="85" spans="1:1" ht="13.5" x14ac:dyDescent="0.25">
      <c r="A85" s="75" t="s">
        <v>6</v>
      </c>
    </row>
    <row r="86" spans="1:1" ht="13.5" x14ac:dyDescent="0.25">
      <c r="A86" s="75" t="s">
        <v>5</v>
      </c>
    </row>
    <row r="87" spans="1:1" ht="13.5" x14ac:dyDescent="0.25">
      <c r="A87" s="75"/>
    </row>
    <row r="88" spans="1:1" ht="13.5" x14ac:dyDescent="0.25">
      <c r="A88" s="75" t="s">
        <v>9</v>
      </c>
    </row>
    <row r="89" spans="1:1" ht="13.5" x14ac:dyDescent="0.25">
      <c r="A89" s="75" t="s">
        <v>10</v>
      </c>
    </row>
    <row r="90" spans="1:1" ht="13.5" x14ac:dyDescent="0.25">
      <c r="A90" s="75" t="s">
        <v>11</v>
      </c>
    </row>
    <row r="91" spans="1:1" ht="13.5" x14ac:dyDescent="0.25">
      <c r="A91" s="75" t="s">
        <v>12</v>
      </c>
    </row>
    <row r="92" spans="1:1" ht="13.5" x14ac:dyDescent="0.25">
      <c r="A92" s="75" t="s">
        <v>13</v>
      </c>
    </row>
    <row r="93" spans="1:1" ht="13.5" x14ac:dyDescent="0.25">
      <c r="A93" s="75" t="s">
        <v>14</v>
      </c>
    </row>
    <row r="94" spans="1:1" ht="13.5" x14ac:dyDescent="0.25">
      <c r="A94" s="75"/>
    </row>
    <row r="95" spans="1:1" ht="13.5" x14ac:dyDescent="0.25">
      <c r="A95" s="75"/>
    </row>
    <row r="96" spans="1:1" ht="13.5" x14ac:dyDescent="0.25">
      <c r="A96" s="75"/>
    </row>
    <row r="97" spans="1:1" ht="13.5" x14ac:dyDescent="0.25">
      <c r="A97" s="75"/>
    </row>
    <row r="98" spans="1:1" ht="13.5" x14ac:dyDescent="0.25">
      <c r="A98" s="75"/>
    </row>
    <row r="99" spans="1:1" ht="13.5" x14ac:dyDescent="0.25">
      <c r="A99" s="75"/>
    </row>
    <row r="100" spans="1:1" ht="13.5" x14ac:dyDescent="0.25">
      <c r="A100" s="75"/>
    </row>
    <row r="101" spans="1:1" ht="13.5" x14ac:dyDescent="0.25">
      <c r="A101" s="75"/>
    </row>
    <row r="102" spans="1:1" ht="13.5" x14ac:dyDescent="0.25">
      <c r="A102" s="75"/>
    </row>
    <row r="103" spans="1:1" ht="13.5" x14ac:dyDescent="0.25">
      <c r="A103" s="75"/>
    </row>
    <row r="104" spans="1:1" ht="13.5" x14ac:dyDescent="0.25">
      <c r="A104" s="75"/>
    </row>
    <row r="105" spans="1:1" ht="13.5" x14ac:dyDescent="0.25">
      <c r="A105" s="75"/>
    </row>
    <row r="106" spans="1:1" ht="13.5" x14ac:dyDescent="0.25">
      <c r="A106" s="75"/>
    </row>
    <row r="107" spans="1:1" ht="13.5" x14ac:dyDescent="0.25">
      <c r="A107" s="75"/>
    </row>
    <row r="108" spans="1:1" ht="13.5" x14ac:dyDescent="0.25">
      <c r="A108" s="75"/>
    </row>
    <row r="109" spans="1:1" ht="13.5" x14ac:dyDescent="0.25">
      <c r="A109" s="75"/>
    </row>
    <row r="110" spans="1:1" ht="13.5" x14ac:dyDescent="0.25">
      <c r="A110" s="75"/>
    </row>
    <row r="111" spans="1:1" ht="13.5" x14ac:dyDescent="0.25">
      <c r="A111" s="75"/>
    </row>
    <row r="112" spans="1:1" ht="13.5" x14ac:dyDescent="0.25">
      <c r="A112" s="75"/>
    </row>
    <row r="113" spans="1:1" ht="13.5" x14ac:dyDescent="0.25">
      <c r="A113" s="75"/>
    </row>
    <row r="114" spans="1:1" ht="13.5" x14ac:dyDescent="0.25">
      <c r="A114" s="75"/>
    </row>
    <row r="115" spans="1:1" ht="13.5" x14ac:dyDescent="0.25">
      <c r="A115" s="75"/>
    </row>
    <row r="116" spans="1:1" ht="13.5" x14ac:dyDescent="0.25">
      <c r="A116" s="75"/>
    </row>
    <row r="117" spans="1:1" ht="13.5" x14ac:dyDescent="0.25">
      <c r="A117" s="75"/>
    </row>
    <row r="118" spans="1:1" ht="13.5" x14ac:dyDescent="0.25">
      <c r="A118" s="75"/>
    </row>
    <row r="119" spans="1:1" ht="13.5" x14ac:dyDescent="0.25">
      <c r="A119" s="75"/>
    </row>
    <row r="120" spans="1:1" ht="13.5" x14ac:dyDescent="0.25">
      <c r="A120" s="75"/>
    </row>
    <row r="121" spans="1:1" ht="13.5" x14ac:dyDescent="0.25">
      <c r="A121" s="75"/>
    </row>
    <row r="122" spans="1:1" ht="13.5" x14ac:dyDescent="0.25">
      <c r="A122" s="75"/>
    </row>
    <row r="123" spans="1:1" ht="13.5" x14ac:dyDescent="0.25">
      <c r="A123" s="75"/>
    </row>
    <row r="124" spans="1:1" ht="13.5" x14ac:dyDescent="0.25">
      <c r="A124" s="75"/>
    </row>
    <row r="125" spans="1:1" ht="13.5" x14ac:dyDescent="0.25">
      <c r="A125" s="75"/>
    </row>
    <row r="126" spans="1:1" ht="13.5" x14ac:dyDescent="0.25">
      <c r="A126" s="75"/>
    </row>
    <row r="127" spans="1:1" ht="13.5" x14ac:dyDescent="0.25">
      <c r="A127" s="75"/>
    </row>
    <row r="128" spans="1:1" ht="13.5" x14ac:dyDescent="0.25">
      <c r="A128" s="75"/>
    </row>
    <row r="129" spans="1:1" ht="13.5" x14ac:dyDescent="0.25">
      <c r="A129" s="75"/>
    </row>
    <row r="130" spans="1:1" ht="13.5" x14ac:dyDescent="0.25">
      <c r="A130" s="75"/>
    </row>
    <row r="131" spans="1:1" ht="13.5" x14ac:dyDescent="0.25">
      <c r="A131" s="75"/>
    </row>
    <row r="132" spans="1:1" ht="13.5" x14ac:dyDescent="0.25">
      <c r="A132" s="75"/>
    </row>
    <row r="133" spans="1:1" ht="13.5" x14ac:dyDescent="0.25">
      <c r="A133" s="75"/>
    </row>
    <row r="134" spans="1:1" ht="13.5" x14ac:dyDescent="0.25">
      <c r="A134" s="75"/>
    </row>
    <row r="135" spans="1:1" ht="13.5" x14ac:dyDescent="0.25">
      <c r="A135" s="75"/>
    </row>
    <row r="136" spans="1:1" ht="13.5" x14ac:dyDescent="0.25">
      <c r="A136" s="75"/>
    </row>
    <row r="137" spans="1:1" ht="13.5" x14ac:dyDescent="0.25">
      <c r="A137" s="75"/>
    </row>
    <row r="138" spans="1:1" ht="13.5" x14ac:dyDescent="0.25">
      <c r="A138" s="75"/>
    </row>
    <row r="139" spans="1:1" ht="13.5" x14ac:dyDescent="0.25">
      <c r="A139" s="75"/>
    </row>
    <row r="140" spans="1:1" ht="13.5" x14ac:dyDescent="0.25">
      <c r="A140" s="75"/>
    </row>
    <row r="141" spans="1:1" ht="13.5" x14ac:dyDescent="0.25">
      <c r="A141" s="75"/>
    </row>
    <row r="142" spans="1:1" ht="13.5" x14ac:dyDescent="0.25">
      <c r="A142" s="75"/>
    </row>
    <row r="143" spans="1:1" ht="13.5" x14ac:dyDescent="0.25">
      <c r="A143" s="75"/>
    </row>
    <row r="144" spans="1:1" ht="13.5" x14ac:dyDescent="0.25">
      <c r="A144" s="75"/>
    </row>
    <row r="145" spans="1:1" ht="13.5" x14ac:dyDescent="0.25">
      <c r="A145" s="75"/>
    </row>
    <row r="146" spans="1:1" ht="13.5" x14ac:dyDescent="0.25">
      <c r="A146" s="75"/>
    </row>
    <row r="147" spans="1:1" ht="13.5" x14ac:dyDescent="0.25">
      <c r="A147" s="75"/>
    </row>
    <row r="148" spans="1:1" ht="13.5" x14ac:dyDescent="0.25">
      <c r="A148" s="75"/>
    </row>
    <row r="149" spans="1:1" ht="13.5" x14ac:dyDescent="0.25">
      <c r="A149" s="75"/>
    </row>
    <row r="150" spans="1:1" ht="13.5" x14ac:dyDescent="0.25">
      <c r="A150" s="75"/>
    </row>
    <row r="151" spans="1:1" ht="13.5" x14ac:dyDescent="0.25">
      <c r="A151" s="75"/>
    </row>
    <row r="152" spans="1:1" ht="13.5" x14ac:dyDescent="0.25">
      <c r="A152" s="75"/>
    </row>
    <row r="153" spans="1:1" ht="13.5" x14ac:dyDescent="0.25">
      <c r="A153" s="75"/>
    </row>
    <row r="154" spans="1:1" ht="13.5" x14ac:dyDescent="0.25">
      <c r="A154" s="75"/>
    </row>
    <row r="155" spans="1:1" ht="13.5" x14ac:dyDescent="0.25">
      <c r="A155" s="75"/>
    </row>
    <row r="156" spans="1:1" ht="13.5" x14ac:dyDescent="0.25">
      <c r="A156" s="75"/>
    </row>
    <row r="157" spans="1:1" ht="13.5" x14ac:dyDescent="0.25">
      <c r="A157" s="75"/>
    </row>
    <row r="158" spans="1:1" ht="13.5" x14ac:dyDescent="0.25">
      <c r="A158" s="75"/>
    </row>
    <row r="159" spans="1:1" ht="13.5" x14ac:dyDescent="0.25">
      <c r="A159" s="75"/>
    </row>
    <row r="160" spans="1:1" ht="13.5" x14ac:dyDescent="0.25">
      <c r="A160" s="75"/>
    </row>
    <row r="161" spans="1:1" ht="13.5" x14ac:dyDescent="0.25">
      <c r="A161" s="75"/>
    </row>
    <row r="162" spans="1:1" ht="13.5" x14ac:dyDescent="0.25">
      <c r="A162" s="75"/>
    </row>
    <row r="163" spans="1:1" ht="13.5" x14ac:dyDescent="0.25">
      <c r="A163" s="75"/>
    </row>
    <row r="164" spans="1:1" ht="13.5" x14ac:dyDescent="0.25">
      <c r="A164" s="75"/>
    </row>
    <row r="165" spans="1:1" ht="13.5" x14ac:dyDescent="0.25">
      <c r="A165" s="75"/>
    </row>
    <row r="166" spans="1:1" ht="13.5" x14ac:dyDescent="0.25">
      <c r="A166" s="75"/>
    </row>
    <row r="167" spans="1:1" ht="13.5" x14ac:dyDescent="0.25">
      <c r="A167" s="75"/>
    </row>
    <row r="168" spans="1:1" ht="13.5" x14ac:dyDescent="0.25">
      <c r="A168" s="75"/>
    </row>
    <row r="169" spans="1:1" ht="13.5" x14ac:dyDescent="0.25">
      <c r="A169" s="75"/>
    </row>
    <row r="170" spans="1:1" ht="13.5" x14ac:dyDescent="0.25">
      <c r="A170" s="75"/>
    </row>
    <row r="171" spans="1:1" ht="13.5" x14ac:dyDescent="0.25">
      <c r="A171" s="75"/>
    </row>
    <row r="172" spans="1:1" ht="13.5" x14ac:dyDescent="0.25">
      <c r="A172" s="75"/>
    </row>
    <row r="173" spans="1:1" ht="13.5" x14ac:dyDescent="0.25">
      <c r="A173" s="75"/>
    </row>
    <row r="174" spans="1:1" ht="13.5" x14ac:dyDescent="0.25">
      <c r="A174" s="75"/>
    </row>
    <row r="175" spans="1:1" ht="13.5" x14ac:dyDescent="0.25">
      <c r="A175" s="75"/>
    </row>
    <row r="176" spans="1:1" ht="13.5" x14ac:dyDescent="0.25">
      <c r="A176" s="75"/>
    </row>
    <row r="177" spans="1:1" ht="13.5" x14ac:dyDescent="0.25">
      <c r="A177" s="75"/>
    </row>
    <row r="178" spans="1:1" ht="13.5" x14ac:dyDescent="0.25">
      <c r="A178" s="75"/>
    </row>
    <row r="179" spans="1:1" ht="13.5" x14ac:dyDescent="0.25">
      <c r="A179" s="75"/>
    </row>
    <row r="180" spans="1:1" ht="13.5" x14ac:dyDescent="0.25">
      <c r="A180" s="75"/>
    </row>
    <row r="181" spans="1:1" ht="13.5" x14ac:dyDescent="0.25">
      <c r="A181" s="75"/>
    </row>
    <row r="182" spans="1:1" ht="13.5" x14ac:dyDescent="0.25">
      <c r="A182" s="75"/>
    </row>
    <row r="183" spans="1:1" ht="13.5" x14ac:dyDescent="0.25">
      <c r="A183" s="75"/>
    </row>
    <row r="184" spans="1:1" ht="13.5" x14ac:dyDescent="0.25">
      <c r="A184" s="75"/>
    </row>
    <row r="185" spans="1:1" ht="13.5" x14ac:dyDescent="0.25">
      <c r="A185" s="75"/>
    </row>
    <row r="186" spans="1:1" ht="13.5" x14ac:dyDescent="0.25">
      <c r="A186" s="75"/>
    </row>
    <row r="187" spans="1:1" ht="13.5" x14ac:dyDescent="0.25">
      <c r="A187" s="75"/>
    </row>
    <row r="188" spans="1:1" ht="13.5" x14ac:dyDescent="0.25">
      <c r="A188" s="75"/>
    </row>
    <row r="189" spans="1:1" ht="13.5" x14ac:dyDescent="0.25">
      <c r="A189" s="75"/>
    </row>
    <row r="190" spans="1:1" ht="13.5" x14ac:dyDescent="0.25">
      <c r="A190" s="75"/>
    </row>
    <row r="191" spans="1:1" ht="13.5" x14ac:dyDescent="0.25">
      <c r="A191" s="75"/>
    </row>
    <row r="192" spans="1:1" ht="13.5" x14ac:dyDescent="0.25">
      <c r="A192" s="75"/>
    </row>
    <row r="193" spans="1:1" ht="13.5" x14ac:dyDescent="0.25">
      <c r="A193" s="75"/>
    </row>
    <row r="194" spans="1:1" ht="13.5" x14ac:dyDescent="0.25">
      <c r="A194" s="75"/>
    </row>
    <row r="195" spans="1:1" ht="13.5" x14ac:dyDescent="0.25">
      <c r="A195" s="75"/>
    </row>
    <row r="196" spans="1:1" ht="13.5" x14ac:dyDescent="0.25">
      <c r="A196" s="75"/>
    </row>
    <row r="197" spans="1:1" ht="13.5" x14ac:dyDescent="0.25">
      <c r="A197" s="75"/>
    </row>
    <row r="198" spans="1:1" ht="13.5" x14ac:dyDescent="0.25">
      <c r="A198" s="75"/>
    </row>
    <row r="199" spans="1:1" ht="13.5" x14ac:dyDescent="0.25">
      <c r="A199" s="75"/>
    </row>
    <row r="200" spans="1:1" ht="13.5" x14ac:dyDescent="0.25">
      <c r="A200" s="75"/>
    </row>
    <row r="201" spans="1:1" ht="13.5" x14ac:dyDescent="0.25">
      <c r="A201" s="75"/>
    </row>
    <row r="202" spans="1:1" ht="13.5" x14ac:dyDescent="0.25">
      <c r="A202" s="75"/>
    </row>
    <row r="203" spans="1:1" ht="13.5" x14ac:dyDescent="0.25">
      <c r="A203" s="75"/>
    </row>
    <row r="204" spans="1:1" ht="13.5" x14ac:dyDescent="0.25">
      <c r="A204" s="75"/>
    </row>
    <row r="205" spans="1:1" ht="13.5" x14ac:dyDescent="0.25">
      <c r="A205" s="75"/>
    </row>
    <row r="206" spans="1:1" ht="13.5" x14ac:dyDescent="0.25">
      <c r="A206" s="75"/>
    </row>
    <row r="207" spans="1:1" ht="13.5" x14ac:dyDescent="0.25">
      <c r="A207" s="75"/>
    </row>
    <row r="208" spans="1:1" ht="13.5" x14ac:dyDescent="0.25">
      <c r="A208" s="75"/>
    </row>
    <row r="209" spans="1:1" ht="13.5" x14ac:dyDescent="0.25">
      <c r="A209" s="75"/>
    </row>
    <row r="210" spans="1:1" ht="13.5" x14ac:dyDescent="0.25">
      <c r="A210" s="75"/>
    </row>
    <row r="211" spans="1:1" ht="13.5" x14ac:dyDescent="0.25">
      <c r="A211" s="75"/>
    </row>
    <row r="212" spans="1:1" ht="13.5" x14ac:dyDescent="0.25">
      <c r="A212" s="75"/>
    </row>
    <row r="213" spans="1:1" ht="13.5" x14ac:dyDescent="0.25">
      <c r="A213" s="75"/>
    </row>
    <row r="214" spans="1:1" ht="13.5" x14ac:dyDescent="0.25">
      <c r="A214" s="75"/>
    </row>
    <row r="215" spans="1:1" ht="13.5" x14ac:dyDescent="0.25">
      <c r="A215" s="75"/>
    </row>
    <row r="216" spans="1:1" ht="13.5" x14ac:dyDescent="0.25">
      <c r="A216" s="75"/>
    </row>
    <row r="217" spans="1:1" ht="13.5" x14ac:dyDescent="0.25">
      <c r="A217" s="75"/>
    </row>
    <row r="218" spans="1:1" ht="13.5" x14ac:dyDescent="0.25">
      <c r="A218" s="75"/>
    </row>
    <row r="219" spans="1:1" ht="13.5" x14ac:dyDescent="0.25">
      <c r="A219" s="75"/>
    </row>
    <row r="220" spans="1:1" ht="13.5" x14ac:dyDescent="0.25">
      <c r="A220" s="75"/>
    </row>
    <row r="221" spans="1:1" ht="13.5" x14ac:dyDescent="0.25">
      <c r="A221" s="75"/>
    </row>
    <row r="222" spans="1:1" ht="13.5" x14ac:dyDescent="0.25">
      <c r="A222" s="75"/>
    </row>
    <row r="223" spans="1:1" ht="13.5" x14ac:dyDescent="0.25">
      <c r="A223" s="75"/>
    </row>
    <row r="224" spans="1:1" ht="13.5" x14ac:dyDescent="0.25">
      <c r="A224" s="75"/>
    </row>
    <row r="225" spans="1:1" ht="13.5" x14ac:dyDescent="0.25">
      <c r="A225" s="75"/>
    </row>
    <row r="226" spans="1:1" ht="13.5" x14ac:dyDescent="0.25">
      <c r="A226" s="75"/>
    </row>
    <row r="227" spans="1:1" ht="13.5" x14ac:dyDescent="0.25">
      <c r="A227" s="75"/>
    </row>
  </sheetData>
  <mergeCells count="64">
    <mergeCell ref="A2:F2"/>
    <mergeCell ref="A21:F21"/>
    <mergeCell ref="E1:F1"/>
    <mergeCell ref="E3:F3"/>
    <mergeCell ref="E4:F4"/>
    <mergeCell ref="E5:F5"/>
    <mergeCell ref="E6:F6"/>
    <mergeCell ref="E13:F13"/>
    <mergeCell ref="E14:F14"/>
    <mergeCell ref="E15:F15"/>
    <mergeCell ref="E16:F16"/>
    <mergeCell ref="E17:F17"/>
    <mergeCell ref="E18:F18"/>
    <mergeCell ref="E66:F66"/>
    <mergeCell ref="E7:F7"/>
    <mergeCell ref="E67:F67"/>
    <mergeCell ref="E8:F8"/>
    <mergeCell ref="E9:F9"/>
    <mergeCell ref="E25:F25"/>
    <mergeCell ref="E26:F26"/>
    <mergeCell ref="E31:F31"/>
    <mergeCell ref="E27:F27"/>
    <mergeCell ref="A32:F32"/>
    <mergeCell ref="A43:F43"/>
    <mergeCell ref="A52:F52"/>
    <mergeCell ref="E24:F24"/>
    <mergeCell ref="E10:F10"/>
    <mergeCell ref="E11:F11"/>
    <mergeCell ref="E12:F12"/>
    <mergeCell ref="E22:F22"/>
    <mergeCell ref="E23:F23"/>
    <mergeCell ref="E28:F28"/>
    <mergeCell ref="E45:F45"/>
    <mergeCell ref="E46:F46"/>
    <mergeCell ref="E47:F47"/>
    <mergeCell ref="E48:F48"/>
    <mergeCell ref="E33:F33"/>
    <mergeCell ref="E50:F50"/>
    <mergeCell ref="E51:F51"/>
    <mergeCell ref="E34:F34"/>
    <mergeCell ref="E35:F35"/>
    <mergeCell ref="E36:F36"/>
    <mergeCell ref="E37:F37"/>
    <mergeCell ref="E38:F38"/>
    <mergeCell ref="E39:F39"/>
    <mergeCell ref="E42:F42"/>
    <mergeCell ref="E44:F44"/>
    <mergeCell ref="E49:F49"/>
    <mergeCell ref="E65:F65"/>
    <mergeCell ref="E68:F68"/>
    <mergeCell ref="E40:F40"/>
    <mergeCell ref="E30:F30"/>
    <mergeCell ref="E29:F29"/>
    <mergeCell ref="E41:F41"/>
    <mergeCell ref="E59:F59"/>
    <mergeCell ref="E60:F60"/>
    <mergeCell ref="E61:F61"/>
    <mergeCell ref="E54:F54"/>
    <mergeCell ref="E55:F55"/>
    <mergeCell ref="E56:F56"/>
    <mergeCell ref="E57:F57"/>
    <mergeCell ref="E62:F62"/>
    <mergeCell ref="E53:F53"/>
    <mergeCell ref="E58:F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INVERSIÓN RED VIAL</vt:lpstr>
      <vt:lpstr>DETALLE DE ACERAS</vt:lpstr>
      <vt:lpstr>DETALLE CALLES</vt:lpstr>
      <vt:lpstr>INFRAESTRUCTURA COMUNAL</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Madrigal Suarez</dc:creator>
  <cp:lastModifiedBy>Aurora Madrigal Suarez</cp:lastModifiedBy>
  <cp:lastPrinted>2018-07-18T19:07:13Z</cp:lastPrinted>
  <dcterms:created xsi:type="dcterms:W3CDTF">2018-02-01T03:01:05Z</dcterms:created>
  <dcterms:modified xsi:type="dcterms:W3CDTF">2020-09-02T17:23:40Z</dcterms:modified>
</cp:coreProperties>
</file>